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Artikel Baru banget\Data\"/>
    </mc:Choice>
  </mc:AlternateContent>
  <bookViews>
    <workbookView xWindow="0" yWindow="0" windowWidth="20490" windowHeight="7755" firstSheet="1" activeTab="3"/>
  </bookViews>
  <sheets>
    <sheet name="PERUSAHAAN" sheetId="1" r:id="rId1"/>
    <sheet name="ESG" sheetId="2" r:id="rId2"/>
    <sheet name="Cash Flow Operation" sheetId="3" r:id="rId3"/>
    <sheet name="Discretionary Expenses" sheetId="4" r:id="rId4"/>
    <sheet name="REM" sheetId="7" r:id="rId5"/>
    <sheet name="ROA" sheetId="9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9" l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3" i="9"/>
  <c r="E4" i="9"/>
  <c r="E5" i="9"/>
  <c r="E6" i="9"/>
  <c r="E7" i="9"/>
  <c r="E8" i="9"/>
  <c r="E2" i="9"/>
  <c r="D121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4" i="7"/>
  <c r="F24" i="4" l="1"/>
  <c r="F25" i="4"/>
  <c r="F26" i="4"/>
  <c r="K4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3" i="4"/>
  <c r="J6" i="4"/>
  <c r="O6" i="4" s="1"/>
  <c r="J7" i="4"/>
  <c r="J8" i="4"/>
  <c r="J9" i="4"/>
  <c r="O9" i="4" s="1"/>
  <c r="J10" i="4"/>
  <c r="O10" i="4" s="1"/>
  <c r="J11" i="4"/>
  <c r="O11" i="4" s="1"/>
  <c r="J12" i="4"/>
  <c r="O12" i="4" s="1"/>
  <c r="J13" i="4"/>
  <c r="J14" i="4"/>
  <c r="J15" i="4"/>
  <c r="J16" i="4"/>
  <c r="O16" i="4" s="1"/>
  <c r="J17" i="4"/>
  <c r="O17" i="4" s="1"/>
  <c r="J18" i="4"/>
  <c r="O18" i="4" s="1"/>
  <c r="J19" i="4"/>
  <c r="J20" i="4"/>
  <c r="J21" i="4"/>
  <c r="O21" i="4" s="1"/>
  <c r="J22" i="4"/>
  <c r="O22" i="4" s="1"/>
  <c r="J23" i="4"/>
  <c r="O23" i="4" s="1"/>
  <c r="J24" i="4"/>
  <c r="O24" i="4" s="1"/>
  <c r="J25" i="4"/>
  <c r="J26" i="4"/>
  <c r="J27" i="4"/>
  <c r="J28" i="4"/>
  <c r="O28" i="4" s="1"/>
  <c r="J29" i="4"/>
  <c r="O29" i="4" s="1"/>
  <c r="J30" i="4"/>
  <c r="O30" i="4" s="1"/>
  <c r="J31" i="4"/>
  <c r="J32" i="4"/>
  <c r="J33" i="4"/>
  <c r="O33" i="4" s="1"/>
  <c r="J34" i="4"/>
  <c r="O34" i="4" s="1"/>
  <c r="J35" i="4"/>
  <c r="O35" i="4" s="1"/>
  <c r="J36" i="4"/>
  <c r="O36" i="4" s="1"/>
  <c r="J37" i="4"/>
  <c r="J38" i="4"/>
  <c r="J39" i="4"/>
  <c r="J40" i="4"/>
  <c r="O40" i="4" s="1"/>
  <c r="J41" i="4"/>
  <c r="O41" i="4" s="1"/>
  <c r="J42" i="4"/>
  <c r="O42" i="4" s="1"/>
  <c r="J43" i="4"/>
  <c r="J44" i="4"/>
  <c r="J45" i="4"/>
  <c r="O45" i="4" s="1"/>
  <c r="J46" i="4"/>
  <c r="O46" i="4" s="1"/>
  <c r="J47" i="4"/>
  <c r="O47" i="4" s="1"/>
  <c r="J48" i="4"/>
  <c r="O48" i="4" s="1"/>
  <c r="J49" i="4"/>
  <c r="J50" i="4"/>
  <c r="J51" i="4"/>
  <c r="J52" i="4"/>
  <c r="O52" i="4" s="1"/>
  <c r="J53" i="4"/>
  <c r="O53" i="4" s="1"/>
  <c r="J54" i="4"/>
  <c r="O54" i="4" s="1"/>
  <c r="J55" i="4"/>
  <c r="J56" i="4"/>
  <c r="J57" i="4"/>
  <c r="O57" i="4" s="1"/>
  <c r="J58" i="4"/>
  <c r="O58" i="4" s="1"/>
  <c r="J59" i="4"/>
  <c r="O59" i="4" s="1"/>
  <c r="J60" i="4"/>
  <c r="O60" i="4" s="1"/>
  <c r="J61" i="4"/>
  <c r="J62" i="4"/>
  <c r="J63" i="4"/>
  <c r="J64" i="4"/>
  <c r="O64" i="4" s="1"/>
  <c r="J65" i="4"/>
  <c r="O65" i="4" s="1"/>
  <c r="J66" i="4"/>
  <c r="O66" i="4" s="1"/>
  <c r="J67" i="4"/>
  <c r="J68" i="4"/>
  <c r="J69" i="4"/>
  <c r="O69" i="4" s="1"/>
  <c r="J70" i="4"/>
  <c r="O70" i="4" s="1"/>
  <c r="J71" i="4"/>
  <c r="O71" i="4" s="1"/>
  <c r="J72" i="4"/>
  <c r="O72" i="4" s="1"/>
  <c r="J73" i="4"/>
  <c r="J74" i="4"/>
  <c r="J75" i="4"/>
  <c r="J76" i="4"/>
  <c r="O76" i="4" s="1"/>
  <c r="J77" i="4"/>
  <c r="O77" i="4" s="1"/>
  <c r="J78" i="4"/>
  <c r="O78" i="4" s="1"/>
  <c r="J79" i="4"/>
  <c r="J80" i="4"/>
  <c r="J81" i="4"/>
  <c r="O81" i="4" s="1"/>
  <c r="J82" i="4"/>
  <c r="O82" i="4" s="1"/>
  <c r="J83" i="4"/>
  <c r="O83" i="4" s="1"/>
  <c r="J84" i="4"/>
  <c r="O84" i="4" s="1"/>
  <c r="J85" i="4"/>
  <c r="J86" i="4"/>
  <c r="J87" i="4"/>
  <c r="J88" i="4"/>
  <c r="O88" i="4" s="1"/>
  <c r="J89" i="4"/>
  <c r="O89" i="4" s="1"/>
  <c r="J90" i="4"/>
  <c r="O90" i="4" s="1"/>
  <c r="J91" i="4"/>
  <c r="J92" i="4"/>
  <c r="J93" i="4"/>
  <c r="O93" i="4" s="1"/>
  <c r="J94" i="4"/>
  <c r="O94" i="4" s="1"/>
  <c r="J95" i="4"/>
  <c r="O95" i="4" s="1"/>
  <c r="J96" i="4"/>
  <c r="O96" i="4" s="1"/>
  <c r="J97" i="4"/>
  <c r="J98" i="4"/>
  <c r="J99" i="4"/>
  <c r="J100" i="4"/>
  <c r="O100" i="4" s="1"/>
  <c r="J101" i="4"/>
  <c r="O101" i="4" s="1"/>
  <c r="J102" i="4"/>
  <c r="O102" i="4" s="1"/>
  <c r="J103" i="4"/>
  <c r="J104" i="4"/>
  <c r="J105" i="4"/>
  <c r="O105" i="4" s="1"/>
  <c r="J106" i="4"/>
  <c r="O106" i="4" s="1"/>
  <c r="J107" i="4"/>
  <c r="O107" i="4" s="1"/>
  <c r="J108" i="4"/>
  <c r="O108" i="4" s="1"/>
  <c r="J109" i="4"/>
  <c r="J110" i="4"/>
  <c r="J111" i="4"/>
  <c r="J112" i="4"/>
  <c r="O112" i="4" s="1"/>
  <c r="J113" i="4"/>
  <c r="O113" i="4" s="1"/>
  <c r="J114" i="4"/>
  <c r="O114" i="4" s="1"/>
  <c r="J115" i="4"/>
  <c r="J116" i="4"/>
  <c r="J117" i="4"/>
  <c r="O117" i="4" s="1"/>
  <c r="J118" i="4"/>
  <c r="O118" i="4" s="1"/>
  <c r="J119" i="4"/>
  <c r="O119" i="4" s="1"/>
  <c r="J120" i="4"/>
  <c r="O120" i="4" s="1"/>
  <c r="J4" i="4"/>
  <c r="O4" i="4" s="1"/>
  <c r="J5" i="4"/>
  <c r="J3" i="4"/>
  <c r="F37" i="4"/>
  <c r="I37" i="4" s="1"/>
  <c r="F38" i="4"/>
  <c r="I38" i="4" s="1"/>
  <c r="F39" i="4"/>
  <c r="I39" i="4" s="1"/>
  <c r="F40" i="4"/>
  <c r="I40" i="4" s="1"/>
  <c r="F41" i="4"/>
  <c r="I41" i="4" s="1"/>
  <c r="F42" i="4"/>
  <c r="I42" i="4" s="1"/>
  <c r="F43" i="4"/>
  <c r="I43" i="4" s="1"/>
  <c r="F44" i="4"/>
  <c r="I44" i="4" s="1"/>
  <c r="F45" i="4"/>
  <c r="I45" i="4" s="1"/>
  <c r="F46" i="4"/>
  <c r="I46" i="4" s="1"/>
  <c r="F47" i="4"/>
  <c r="I47" i="4" s="1"/>
  <c r="F48" i="4"/>
  <c r="I48" i="4" s="1"/>
  <c r="F49" i="4"/>
  <c r="I49" i="4" s="1"/>
  <c r="F50" i="4"/>
  <c r="I50" i="4" s="1"/>
  <c r="F51" i="4"/>
  <c r="I51" i="4" s="1"/>
  <c r="F52" i="4"/>
  <c r="I52" i="4" s="1"/>
  <c r="F53" i="4"/>
  <c r="I53" i="4" s="1"/>
  <c r="F54" i="4"/>
  <c r="I54" i="4" s="1"/>
  <c r="F55" i="4"/>
  <c r="I55" i="4" s="1"/>
  <c r="F56" i="4"/>
  <c r="I56" i="4" s="1"/>
  <c r="F57" i="4"/>
  <c r="I57" i="4" s="1"/>
  <c r="F58" i="4"/>
  <c r="I58" i="4" s="1"/>
  <c r="F59" i="4"/>
  <c r="I59" i="4" s="1"/>
  <c r="F60" i="4"/>
  <c r="I60" i="4" s="1"/>
  <c r="F61" i="4"/>
  <c r="I61" i="4" s="1"/>
  <c r="F62" i="4"/>
  <c r="I62" i="4" s="1"/>
  <c r="F63" i="4"/>
  <c r="I63" i="4" s="1"/>
  <c r="F64" i="4"/>
  <c r="I64" i="4" s="1"/>
  <c r="F65" i="4"/>
  <c r="I65" i="4" s="1"/>
  <c r="F66" i="4"/>
  <c r="I66" i="4" s="1"/>
  <c r="F67" i="4"/>
  <c r="I67" i="4" s="1"/>
  <c r="F68" i="4"/>
  <c r="I68" i="4" s="1"/>
  <c r="F69" i="4"/>
  <c r="I69" i="4" s="1"/>
  <c r="F70" i="4"/>
  <c r="I70" i="4" s="1"/>
  <c r="F71" i="4"/>
  <c r="I71" i="4" s="1"/>
  <c r="F72" i="4"/>
  <c r="I72" i="4" s="1"/>
  <c r="F73" i="4"/>
  <c r="I73" i="4" s="1"/>
  <c r="F74" i="4"/>
  <c r="I74" i="4" s="1"/>
  <c r="F75" i="4"/>
  <c r="I75" i="4" s="1"/>
  <c r="F76" i="4"/>
  <c r="I76" i="4" s="1"/>
  <c r="F77" i="4"/>
  <c r="I77" i="4" s="1"/>
  <c r="F78" i="4"/>
  <c r="I78" i="4" s="1"/>
  <c r="F79" i="4"/>
  <c r="I79" i="4" s="1"/>
  <c r="F80" i="4"/>
  <c r="I80" i="4" s="1"/>
  <c r="F81" i="4"/>
  <c r="I81" i="4" s="1"/>
  <c r="F82" i="4"/>
  <c r="I82" i="4" s="1"/>
  <c r="F83" i="4"/>
  <c r="I83" i="4" s="1"/>
  <c r="F84" i="4"/>
  <c r="I84" i="4" s="1"/>
  <c r="F85" i="4"/>
  <c r="I85" i="4" s="1"/>
  <c r="F86" i="4"/>
  <c r="I86" i="4" s="1"/>
  <c r="F87" i="4"/>
  <c r="I87" i="4" s="1"/>
  <c r="F88" i="4"/>
  <c r="I88" i="4" s="1"/>
  <c r="F89" i="4"/>
  <c r="I89" i="4" s="1"/>
  <c r="F90" i="4"/>
  <c r="I90" i="4" s="1"/>
  <c r="F91" i="4"/>
  <c r="I91" i="4" s="1"/>
  <c r="F92" i="4"/>
  <c r="I92" i="4" s="1"/>
  <c r="F93" i="4"/>
  <c r="I93" i="4" s="1"/>
  <c r="F94" i="4"/>
  <c r="I94" i="4" s="1"/>
  <c r="F95" i="4"/>
  <c r="I95" i="4" s="1"/>
  <c r="F96" i="4"/>
  <c r="I96" i="4" s="1"/>
  <c r="F97" i="4"/>
  <c r="I97" i="4" s="1"/>
  <c r="F98" i="4"/>
  <c r="I98" i="4" s="1"/>
  <c r="F99" i="4"/>
  <c r="I99" i="4" s="1"/>
  <c r="F100" i="4"/>
  <c r="I100" i="4" s="1"/>
  <c r="F101" i="4"/>
  <c r="I101" i="4" s="1"/>
  <c r="F102" i="4"/>
  <c r="I102" i="4" s="1"/>
  <c r="F103" i="4"/>
  <c r="I103" i="4" s="1"/>
  <c r="F104" i="4"/>
  <c r="I104" i="4" s="1"/>
  <c r="F105" i="4"/>
  <c r="I105" i="4" s="1"/>
  <c r="F106" i="4"/>
  <c r="I106" i="4" s="1"/>
  <c r="F107" i="4"/>
  <c r="I107" i="4" s="1"/>
  <c r="F108" i="4"/>
  <c r="I108" i="4" s="1"/>
  <c r="F109" i="4"/>
  <c r="I109" i="4" s="1"/>
  <c r="F110" i="4"/>
  <c r="I110" i="4" s="1"/>
  <c r="F111" i="4"/>
  <c r="I111" i="4" s="1"/>
  <c r="F112" i="4"/>
  <c r="I112" i="4" s="1"/>
  <c r="F113" i="4"/>
  <c r="I113" i="4" s="1"/>
  <c r="F114" i="4"/>
  <c r="I114" i="4" s="1"/>
  <c r="F115" i="4"/>
  <c r="I115" i="4" s="1"/>
  <c r="F116" i="4"/>
  <c r="I116" i="4" s="1"/>
  <c r="F117" i="4"/>
  <c r="I117" i="4" s="1"/>
  <c r="F118" i="4"/>
  <c r="I118" i="4" s="1"/>
  <c r="F119" i="4"/>
  <c r="I119" i="4" s="1"/>
  <c r="F120" i="4"/>
  <c r="I120" i="4" s="1"/>
  <c r="F32" i="4"/>
  <c r="I32" i="4" s="1"/>
  <c r="F33" i="4"/>
  <c r="I33" i="4" s="1"/>
  <c r="F34" i="4"/>
  <c r="I34" i="4" s="1"/>
  <c r="F35" i="4"/>
  <c r="I35" i="4" s="1"/>
  <c r="F36" i="4"/>
  <c r="I36" i="4" s="1"/>
  <c r="F20" i="4"/>
  <c r="I20" i="4" s="1"/>
  <c r="F21" i="4"/>
  <c r="I21" i="4" s="1"/>
  <c r="F22" i="4"/>
  <c r="I22" i="4" s="1"/>
  <c r="F23" i="4"/>
  <c r="I23" i="4" s="1"/>
  <c r="I24" i="4"/>
  <c r="I25" i="4"/>
  <c r="I26" i="4"/>
  <c r="F27" i="4"/>
  <c r="I27" i="4" s="1"/>
  <c r="F28" i="4"/>
  <c r="I28" i="4" s="1"/>
  <c r="F29" i="4"/>
  <c r="I29" i="4" s="1"/>
  <c r="F30" i="4"/>
  <c r="I30" i="4" s="1"/>
  <c r="F31" i="4"/>
  <c r="I31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4" i="4"/>
  <c r="I4" i="4" s="1"/>
  <c r="F5" i="4"/>
  <c r="I5" i="4" s="1"/>
  <c r="F6" i="4"/>
  <c r="I6" i="4" s="1"/>
  <c r="F7" i="4"/>
  <c r="I7" i="4" s="1"/>
  <c r="F3" i="4"/>
  <c r="I3" i="4" s="1"/>
  <c r="O115" i="4" l="1"/>
  <c r="O79" i="4"/>
  <c r="O55" i="4"/>
  <c r="O7" i="4"/>
  <c r="O91" i="4"/>
  <c r="O31" i="4"/>
  <c r="O103" i="4"/>
  <c r="O67" i="4"/>
  <c r="O43" i="4"/>
  <c r="O19" i="4"/>
  <c r="O3" i="4"/>
  <c r="O111" i="4"/>
  <c r="O99" i="4"/>
  <c r="O87" i="4"/>
  <c r="O75" i="4"/>
  <c r="O63" i="4"/>
  <c r="O51" i="4"/>
  <c r="O39" i="4"/>
  <c r="O27" i="4"/>
  <c r="O15" i="4"/>
  <c r="O5" i="4"/>
  <c r="O110" i="4"/>
  <c r="O98" i="4"/>
  <c r="O86" i="4"/>
  <c r="O74" i="4"/>
  <c r="O62" i="4"/>
  <c r="O50" i="4"/>
  <c r="O38" i="4"/>
  <c r="O26" i="4"/>
  <c r="O14" i="4"/>
  <c r="O109" i="4"/>
  <c r="O97" i="4"/>
  <c r="O85" i="4"/>
  <c r="O73" i="4"/>
  <c r="O61" i="4"/>
  <c r="O49" i="4"/>
  <c r="O37" i="4"/>
  <c r="O25" i="4"/>
  <c r="O13" i="4"/>
  <c r="O116" i="4"/>
  <c r="O104" i="4"/>
  <c r="O92" i="4"/>
  <c r="O80" i="4"/>
  <c r="O68" i="4"/>
  <c r="O56" i="4"/>
  <c r="O44" i="4"/>
  <c r="O32" i="4"/>
  <c r="O20" i="4"/>
  <c r="O8" i="4"/>
  <c r="H51" i="3"/>
  <c r="G3" i="3"/>
  <c r="K3" i="3" s="1"/>
  <c r="H3" i="3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G4" i="3"/>
  <c r="K4" i="3" s="1"/>
  <c r="G5" i="3"/>
  <c r="K5" i="3" s="1"/>
  <c r="G6" i="3"/>
  <c r="K6" i="3" s="1"/>
  <c r="G7" i="3"/>
  <c r="K7" i="3" s="1"/>
  <c r="G8" i="3"/>
  <c r="K8" i="3" s="1"/>
  <c r="G9" i="3"/>
  <c r="K9" i="3" s="1"/>
  <c r="G10" i="3"/>
  <c r="K10" i="3" s="1"/>
  <c r="G11" i="3"/>
  <c r="K11" i="3" s="1"/>
  <c r="G12" i="3"/>
  <c r="K12" i="3" s="1"/>
  <c r="G13" i="3"/>
  <c r="K13" i="3" s="1"/>
  <c r="G14" i="3"/>
  <c r="K14" i="3" s="1"/>
  <c r="G15" i="3"/>
  <c r="K15" i="3" s="1"/>
  <c r="G16" i="3"/>
  <c r="K16" i="3" s="1"/>
  <c r="G17" i="3"/>
  <c r="K17" i="3" s="1"/>
  <c r="G18" i="3"/>
  <c r="K18" i="3" s="1"/>
  <c r="G19" i="3"/>
  <c r="K19" i="3" s="1"/>
  <c r="G20" i="3"/>
  <c r="K20" i="3" s="1"/>
  <c r="G21" i="3"/>
  <c r="K21" i="3" s="1"/>
  <c r="G22" i="3"/>
  <c r="K22" i="3" s="1"/>
  <c r="G23" i="3"/>
  <c r="K23" i="3" s="1"/>
  <c r="G24" i="3"/>
  <c r="K24" i="3" s="1"/>
  <c r="G25" i="3"/>
  <c r="K25" i="3" s="1"/>
  <c r="G26" i="3"/>
  <c r="K26" i="3" s="1"/>
  <c r="G27" i="3"/>
  <c r="K27" i="3" s="1"/>
  <c r="G28" i="3"/>
  <c r="K28" i="3" s="1"/>
  <c r="G29" i="3"/>
  <c r="K29" i="3" s="1"/>
  <c r="G30" i="3"/>
  <c r="K30" i="3" s="1"/>
  <c r="G31" i="3"/>
  <c r="K31" i="3" s="1"/>
  <c r="G32" i="3"/>
  <c r="K32" i="3" s="1"/>
  <c r="G33" i="3"/>
  <c r="K33" i="3" s="1"/>
  <c r="G34" i="3"/>
  <c r="K34" i="3" s="1"/>
  <c r="G35" i="3"/>
  <c r="K35" i="3" s="1"/>
  <c r="G36" i="3"/>
  <c r="K36" i="3" s="1"/>
  <c r="G37" i="3"/>
  <c r="K37" i="3" s="1"/>
  <c r="G38" i="3"/>
  <c r="K38" i="3" s="1"/>
  <c r="G39" i="3"/>
  <c r="K39" i="3" s="1"/>
  <c r="G40" i="3"/>
  <c r="K40" i="3" s="1"/>
  <c r="G41" i="3"/>
  <c r="K41" i="3" s="1"/>
  <c r="G42" i="3"/>
  <c r="K42" i="3" s="1"/>
  <c r="G43" i="3"/>
  <c r="K43" i="3" s="1"/>
  <c r="G44" i="3"/>
  <c r="K44" i="3" s="1"/>
  <c r="G45" i="3"/>
  <c r="K45" i="3" s="1"/>
  <c r="G46" i="3"/>
  <c r="K46" i="3" s="1"/>
  <c r="G47" i="3"/>
  <c r="K47" i="3" s="1"/>
  <c r="G48" i="3"/>
  <c r="K48" i="3" s="1"/>
  <c r="G49" i="3"/>
  <c r="K49" i="3" s="1"/>
  <c r="G50" i="3"/>
  <c r="K50" i="3" s="1"/>
  <c r="G51" i="3"/>
  <c r="K51" i="3" s="1"/>
  <c r="G52" i="3"/>
  <c r="K52" i="3" s="1"/>
  <c r="G53" i="3"/>
  <c r="K53" i="3" s="1"/>
  <c r="G54" i="3"/>
  <c r="K54" i="3" s="1"/>
  <c r="G55" i="3"/>
  <c r="K55" i="3" s="1"/>
  <c r="G56" i="3"/>
  <c r="K56" i="3" s="1"/>
  <c r="G57" i="3"/>
  <c r="K57" i="3" s="1"/>
  <c r="G58" i="3"/>
  <c r="K58" i="3" s="1"/>
  <c r="G59" i="3"/>
  <c r="K59" i="3" s="1"/>
  <c r="G60" i="3"/>
  <c r="K60" i="3" s="1"/>
  <c r="G61" i="3"/>
  <c r="K61" i="3" s="1"/>
  <c r="G62" i="3"/>
  <c r="K62" i="3" s="1"/>
  <c r="G63" i="3"/>
  <c r="K63" i="3" s="1"/>
  <c r="G64" i="3"/>
  <c r="K64" i="3" s="1"/>
  <c r="G65" i="3"/>
  <c r="K65" i="3" s="1"/>
  <c r="G66" i="3"/>
  <c r="K66" i="3" s="1"/>
  <c r="G67" i="3"/>
  <c r="K67" i="3" s="1"/>
  <c r="G68" i="3"/>
  <c r="K68" i="3" s="1"/>
  <c r="G69" i="3"/>
  <c r="K69" i="3" s="1"/>
  <c r="G70" i="3"/>
  <c r="K70" i="3" s="1"/>
  <c r="G71" i="3"/>
  <c r="K71" i="3" s="1"/>
  <c r="G72" i="3"/>
  <c r="K72" i="3" s="1"/>
  <c r="G73" i="3"/>
  <c r="K73" i="3" s="1"/>
  <c r="G74" i="3"/>
  <c r="K74" i="3" s="1"/>
  <c r="G75" i="3"/>
  <c r="K75" i="3" s="1"/>
  <c r="G76" i="3"/>
  <c r="K76" i="3" s="1"/>
  <c r="G77" i="3"/>
  <c r="K77" i="3" s="1"/>
  <c r="G78" i="3"/>
  <c r="K78" i="3" s="1"/>
  <c r="G79" i="3"/>
  <c r="K79" i="3" s="1"/>
  <c r="G80" i="3"/>
  <c r="K80" i="3" s="1"/>
  <c r="G81" i="3"/>
  <c r="K81" i="3" s="1"/>
  <c r="G82" i="3"/>
  <c r="K82" i="3" s="1"/>
  <c r="G83" i="3"/>
  <c r="K83" i="3" s="1"/>
  <c r="G84" i="3"/>
  <c r="K84" i="3" s="1"/>
  <c r="G85" i="3"/>
  <c r="K85" i="3" s="1"/>
  <c r="G86" i="3"/>
  <c r="K86" i="3" s="1"/>
  <c r="G87" i="3"/>
  <c r="K87" i="3" s="1"/>
  <c r="G88" i="3"/>
  <c r="K88" i="3" s="1"/>
  <c r="G89" i="3"/>
  <c r="K89" i="3" s="1"/>
  <c r="G90" i="3"/>
  <c r="K90" i="3" s="1"/>
  <c r="G91" i="3"/>
  <c r="K91" i="3" s="1"/>
  <c r="G92" i="3"/>
  <c r="K92" i="3" s="1"/>
  <c r="G93" i="3"/>
  <c r="K93" i="3" s="1"/>
  <c r="G94" i="3"/>
  <c r="K94" i="3" s="1"/>
  <c r="G95" i="3"/>
  <c r="K95" i="3" s="1"/>
  <c r="G96" i="3"/>
  <c r="K96" i="3" s="1"/>
  <c r="G97" i="3"/>
  <c r="K97" i="3" s="1"/>
  <c r="G98" i="3"/>
  <c r="K98" i="3" s="1"/>
  <c r="G99" i="3"/>
  <c r="K99" i="3" s="1"/>
  <c r="G100" i="3"/>
  <c r="K100" i="3" s="1"/>
  <c r="G101" i="3"/>
  <c r="K101" i="3" s="1"/>
  <c r="G102" i="3"/>
  <c r="K102" i="3" s="1"/>
  <c r="G103" i="3"/>
  <c r="K103" i="3" s="1"/>
  <c r="G104" i="3"/>
  <c r="K104" i="3" s="1"/>
  <c r="G105" i="3"/>
  <c r="K105" i="3" s="1"/>
  <c r="G106" i="3"/>
  <c r="K106" i="3" s="1"/>
  <c r="G107" i="3"/>
  <c r="K107" i="3" s="1"/>
  <c r="G108" i="3"/>
  <c r="K108" i="3" s="1"/>
  <c r="G109" i="3"/>
  <c r="K109" i="3" s="1"/>
  <c r="G110" i="3"/>
  <c r="K110" i="3" s="1"/>
  <c r="G111" i="3"/>
  <c r="K111" i="3" s="1"/>
  <c r="G112" i="3"/>
  <c r="K112" i="3" s="1"/>
  <c r="G113" i="3"/>
  <c r="K113" i="3" s="1"/>
  <c r="G114" i="3"/>
  <c r="K114" i="3" s="1"/>
  <c r="G115" i="3"/>
  <c r="K115" i="3" s="1"/>
  <c r="G116" i="3"/>
  <c r="K116" i="3" s="1"/>
  <c r="G117" i="3"/>
  <c r="K117" i="3" s="1"/>
  <c r="G118" i="3"/>
  <c r="K118" i="3" s="1"/>
  <c r="G119" i="3"/>
  <c r="K119" i="3" s="1"/>
  <c r="G120" i="3"/>
  <c r="K120" i="3" s="1"/>
  <c r="Q120" i="3" l="1"/>
  <c r="Q118" i="3"/>
  <c r="Q116" i="3"/>
  <c r="Q114" i="3"/>
  <c r="Q119" i="3"/>
  <c r="Q117" i="3"/>
  <c r="Q115" i="3"/>
  <c r="Q113" i="3"/>
  <c r="Q111" i="3"/>
  <c r="Q109" i="3"/>
  <c r="Q107" i="3"/>
  <c r="Q105" i="3"/>
  <c r="Q103" i="3"/>
  <c r="Q101" i="3"/>
  <c r="Q99" i="3"/>
  <c r="Q97" i="3"/>
  <c r="Q95" i="3"/>
  <c r="Q93" i="3"/>
  <c r="Q91" i="3"/>
  <c r="Q89" i="3"/>
  <c r="Q87" i="3"/>
  <c r="Q85" i="3"/>
  <c r="Q83" i="3"/>
  <c r="Q81" i="3"/>
  <c r="Q79" i="3"/>
  <c r="Q77" i="3"/>
  <c r="Q75" i="3"/>
  <c r="Q73" i="3"/>
  <c r="Q71" i="3"/>
  <c r="Q69" i="3"/>
  <c r="Q67" i="3"/>
  <c r="Q65" i="3"/>
  <c r="Q63" i="3"/>
  <c r="Q61" i="3"/>
  <c r="Q59" i="3"/>
  <c r="Q57" i="3"/>
  <c r="Q55" i="3"/>
  <c r="Q53" i="3"/>
  <c r="Q51" i="3"/>
  <c r="Q49" i="3"/>
  <c r="Q47" i="3"/>
  <c r="Q45" i="3"/>
  <c r="Q43" i="3"/>
  <c r="Q41" i="3"/>
  <c r="Q39" i="3"/>
  <c r="Q37" i="3"/>
  <c r="Q35" i="3"/>
  <c r="Q33" i="3"/>
  <c r="Q31" i="3"/>
  <c r="Q29" i="3"/>
  <c r="Q27" i="3"/>
  <c r="Q25" i="3"/>
  <c r="Q23" i="3"/>
  <c r="Q21" i="3"/>
  <c r="Q19" i="3"/>
  <c r="Q17" i="3"/>
  <c r="Q15" i="3"/>
  <c r="Q13" i="3"/>
  <c r="Q11" i="3"/>
  <c r="Q9" i="3"/>
  <c r="Q7" i="3"/>
  <c r="Q5" i="3"/>
  <c r="Q112" i="3"/>
  <c r="Q110" i="3"/>
  <c r="Q108" i="3"/>
  <c r="Q106" i="3"/>
  <c r="Q104" i="3"/>
  <c r="Q102" i="3"/>
  <c r="Q100" i="3"/>
  <c r="Q98" i="3"/>
  <c r="Q96" i="3"/>
  <c r="Q94" i="3"/>
  <c r="Q92" i="3"/>
  <c r="Q90" i="3"/>
  <c r="Q88" i="3"/>
  <c r="Q86" i="3"/>
  <c r="Q84" i="3"/>
  <c r="Q82" i="3"/>
  <c r="Q80" i="3"/>
  <c r="Q78" i="3"/>
  <c r="Q76" i="3"/>
  <c r="Q74" i="3"/>
  <c r="Q72" i="3"/>
  <c r="Q70" i="3"/>
  <c r="Q68" i="3"/>
  <c r="Q66" i="3"/>
  <c r="Q64" i="3"/>
  <c r="Q62" i="3"/>
  <c r="Q60" i="3"/>
  <c r="Q58" i="3"/>
  <c r="Q56" i="3"/>
  <c r="Q54" i="3"/>
  <c r="Q52" i="3"/>
  <c r="Q50" i="3"/>
  <c r="Q48" i="3"/>
  <c r="Q46" i="3"/>
  <c r="Q44" i="3"/>
  <c r="Q42" i="3"/>
  <c r="Q40" i="3"/>
  <c r="Q38" i="3"/>
  <c r="Q36" i="3"/>
  <c r="Q34" i="3"/>
  <c r="Q32" i="3"/>
  <c r="Q30" i="3"/>
  <c r="Q28" i="3"/>
  <c r="Q26" i="3"/>
  <c r="Q24" i="3"/>
  <c r="Q22" i="3"/>
  <c r="Q20" i="3"/>
  <c r="Q18" i="3"/>
  <c r="Q16" i="3"/>
  <c r="Q14" i="3"/>
  <c r="Q12" i="3"/>
  <c r="Q10" i="3"/>
  <c r="Q8" i="3"/>
  <c r="Q6" i="3"/>
  <c r="Q4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V100" i="3"/>
  <c r="V99" i="3"/>
  <c r="W36" i="3" l="1"/>
  <c r="W37" i="3"/>
  <c r="I3" i="3"/>
  <c r="J3" i="3"/>
  <c r="Q3" i="3" l="1"/>
</calcChain>
</file>

<file path=xl/sharedStrings.xml><?xml version="1.0" encoding="utf-8"?>
<sst xmlns="http://schemas.openxmlformats.org/spreadsheetml/2006/main" count="617" uniqueCount="272">
  <si>
    <t>ACES</t>
  </si>
  <si>
    <t>AKRA</t>
  </si>
  <si>
    <t>ASII</t>
  </si>
  <si>
    <t>BBCA</t>
  </si>
  <si>
    <t>BBNI</t>
  </si>
  <si>
    <t>BBTN</t>
  </si>
  <si>
    <t>BMRI</t>
  </si>
  <si>
    <t>BSDE</t>
  </si>
  <si>
    <t>CTRA</t>
  </si>
  <si>
    <t>DMAS</t>
  </si>
  <si>
    <t>ERAA</t>
  </si>
  <si>
    <t>EXCL</t>
  </si>
  <si>
    <t>HMSP</t>
  </si>
  <si>
    <t>INTP</t>
  </si>
  <si>
    <t>ISAT</t>
  </si>
  <si>
    <t>JSMR</t>
  </si>
  <si>
    <t>MAPI</t>
  </si>
  <si>
    <t>MNCN</t>
  </si>
  <si>
    <t>PGAS</t>
  </si>
  <si>
    <t>PWON</t>
  </si>
  <si>
    <t>RALS</t>
  </si>
  <si>
    <t>SCMA</t>
  </si>
  <si>
    <t>SMRA</t>
  </si>
  <si>
    <t>SMSM</t>
  </si>
  <si>
    <t>SRIL</t>
  </si>
  <si>
    <t>TBIG</t>
  </si>
  <si>
    <t>TLKM</t>
  </si>
  <si>
    <t>TOWR</t>
  </si>
  <si>
    <t>UNVR</t>
  </si>
  <si>
    <t>WOOD</t>
  </si>
  <si>
    <t>ASSA</t>
  </si>
  <si>
    <t>BBRI</t>
  </si>
  <si>
    <t>BEST</t>
  </si>
  <si>
    <t>BMTR</t>
  </si>
  <si>
    <t>IPTV</t>
  </si>
  <si>
    <t>LPPF</t>
  </si>
  <si>
    <t>SMGR</t>
  </si>
  <si>
    <t>AGII</t>
  </si>
  <si>
    <t>BFIN</t>
  </si>
  <si>
    <t>BRPT</t>
  </si>
  <si>
    <t>EMTK</t>
  </si>
  <si>
    <t>MIKA</t>
  </si>
  <si>
    <t>MTEL</t>
  </si>
  <si>
    <t>SIDO</t>
  </si>
  <si>
    <t>BUKA</t>
  </si>
  <si>
    <t>GOTO</t>
  </si>
  <si>
    <t>MPMX</t>
  </si>
  <si>
    <t>RMKE</t>
  </si>
  <si>
    <t>TPIA</t>
  </si>
  <si>
    <t>NO</t>
  </si>
  <si>
    <t>KODE</t>
  </si>
  <si>
    <t>TAHUN</t>
  </si>
  <si>
    <t>NAMA PERUSAHAAN</t>
  </si>
  <si>
    <t>RATING ESG</t>
  </si>
  <si>
    <t>At-1</t>
  </si>
  <si>
    <t>St</t>
  </si>
  <si>
    <t>CFOt</t>
  </si>
  <si>
    <t>St-1</t>
  </si>
  <si>
    <t>`</t>
  </si>
  <si>
    <t>∆St</t>
  </si>
  <si>
    <t>CFOt/At-1</t>
  </si>
  <si>
    <t>1/At-1</t>
  </si>
  <si>
    <t>St/At-1</t>
  </si>
  <si>
    <t>∆St/At-1</t>
  </si>
  <si>
    <t>y</t>
  </si>
  <si>
    <t>x1</t>
  </si>
  <si>
    <t>x2</t>
  </si>
  <si>
    <t>DISEXPt</t>
  </si>
  <si>
    <t>DISEXPt/At-1</t>
  </si>
  <si>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>1</t>
    </r>
  </si>
  <si>
    <r>
      <rPr>
        <b/>
        <sz val="11"/>
        <color theme="1"/>
        <rFont val="Calibri"/>
        <family val="2"/>
      </rPr>
      <t>β</t>
    </r>
    <r>
      <rPr>
        <b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</si>
  <si>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  <scheme val="minor"/>
      </rPr>
      <t>1</t>
    </r>
  </si>
  <si>
    <t>α</t>
  </si>
  <si>
    <t>St-1/At-1</t>
  </si>
  <si>
    <t>α1</t>
  </si>
  <si>
    <t>β</t>
  </si>
  <si>
    <t>Abn_CFO</t>
  </si>
  <si>
    <t>Abn_DISEXP</t>
  </si>
  <si>
    <t>Ace Hardware Indonesia Tbk.</t>
  </si>
  <si>
    <t>Aneka Gas Industri Tbk.</t>
  </si>
  <si>
    <t>AKR Corporindo Tbk.</t>
  </si>
  <si>
    <t>Astra International Tbk.</t>
  </si>
  <si>
    <t>Adi Sarana Armada Tbk.</t>
  </si>
  <si>
    <t>Bank Central Asia Tbk.</t>
  </si>
  <si>
    <t>Bank Negara Indonesia (Persero) Tbk.</t>
  </si>
  <si>
    <t>Bank Rakyat Indonesia (Persero) Tbk.</t>
  </si>
  <si>
    <t>Bank Tabungan Negara (Persero) Tbk.</t>
  </si>
  <si>
    <t>Bekasi Fajar Industrial Estate Tbk.</t>
  </si>
  <si>
    <t>BFI Finance  Indonesia Tbk.</t>
  </si>
  <si>
    <t>Bank Mandiri (Persero) Tbk.</t>
  </si>
  <si>
    <t>Barito Pacific Tbk.</t>
  </si>
  <si>
    <t>Bumi Serpong Damai Tbk.</t>
  </si>
  <si>
    <t>Ciputra Development Tbk.</t>
  </si>
  <si>
    <t>Puradelta Lestari Tbk.</t>
  </si>
  <si>
    <t>Elang Mahkota Teknologi Tbk.</t>
  </si>
  <si>
    <t>Erajaya Swasembada Tbk.</t>
  </si>
  <si>
    <t>XL Axiata Tbk.</t>
  </si>
  <si>
    <t>H.M. Sampoerna Tbk.</t>
  </si>
  <si>
    <t>Indocement Tunggal Prakarsa Tbk.</t>
  </si>
  <si>
    <t>MNC Vision Networks Tbk.</t>
  </si>
  <si>
    <t>Indosat Tbk.</t>
  </si>
  <si>
    <t>Jasa Marga (Persero) Tbk.</t>
  </si>
  <si>
    <t>Matahari Department Store Tbk.</t>
  </si>
  <si>
    <t>Mitra Adiperkasa Tbk.</t>
  </si>
  <si>
    <t>Media Nusantara Citra Tbk.</t>
  </si>
  <si>
    <t>Perusahaan Gas Negara Tbk.</t>
  </si>
  <si>
    <t>Pakuwon Jati Tbk.</t>
  </si>
  <si>
    <t>Dayamitra Telekomunikasi Tbk.</t>
  </si>
  <si>
    <t>Ramayana Lestari Sentosa Tbk.</t>
  </si>
  <si>
    <t>Surya Citra Media Tbk.</t>
  </si>
  <si>
    <t>Semen Indonesia (Persero) Tbk.</t>
  </si>
  <si>
    <t>Summarecon Agung Tbk.</t>
  </si>
  <si>
    <t>Selamat Sempurna Tbk.</t>
  </si>
  <si>
    <t>Sri Rejeki Isman Tbk.</t>
  </si>
  <si>
    <t>Tower Bersama Infrastructure Tbk.</t>
  </si>
  <si>
    <t>Telkom Indonesia (Persero) Tbk.</t>
  </si>
  <si>
    <t>Sarana Menara Nusantara Tbk.</t>
  </si>
  <si>
    <t>Industri Jamu dan Farmasi Sido Muncul Tbk.</t>
  </si>
  <si>
    <t>Unilever Indonesia Tbk.</t>
  </si>
  <si>
    <t>Integra Indocabinet Tbk.</t>
  </si>
  <si>
    <t>Bukalapak.com Tbk.</t>
  </si>
  <si>
    <t>GoTo Gojek Tokopedia Tbk.</t>
  </si>
  <si>
    <t>Mitra Pinasthika Mustika Tbk.</t>
  </si>
  <si>
    <t>RMK Energy Tbk.</t>
  </si>
  <si>
    <t>Chandra Asri Pasific Tbk.</t>
  </si>
  <si>
    <t>R&amp;D Expense</t>
  </si>
  <si>
    <t>Sales</t>
  </si>
  <si>
    <t>Kurs</t>
  </si>
  <si>
    <t>Mitra Keluarga Karya Sehat Tbk.</t>
  </si>
  <si>
    <t>X3</t>
  </si>
  <si>
    <t>Advertising Expense (Iklan)</t>
  </si>
  <si>
    <t>SG&amp;A Expense (adm/penjualan/umum)</t>
  </si>
  <si>
    <t>776535215644.647800</t>
  </si>
  <si>
    <t>776535215644.647801</t>
  </si>
  <si>
    <t>776535215644.647802</t>
  </si>
  <si>
    <t>776535215644.647803</t>
  </si>
  <si>
    <t>776535215644.647804</t>
  </si>
  <si>
    <t>776535215644.647805</t>
  </si>
  <si>
    <t>776535215644.647806</t>
  </si>
  <si>
    <t>776535215644.647807</t>
  </si>
  <si>
    <t>776535215644.647808</t>
  </si>
  <si>
    <t>776535215644.647809</t>
  </si>
  <si>
    <t>776535215644.647810</t>
  </si>
  <si>
    <t>776535215644.647811</t>
  </si>
  <si>
    <t>776535215644.647812</t>
  </si>
  <si>
    <t>776535215644.647813</t>
  </si>
  <si>
    <t>776535215644.647814</t>
  </si>
  <si>
    <t>776535215644.647815</t>
  </si>
  <si>
    <t>776535215644.647816</t>
  </si>
  <si>
    <t>776535215644.647817</t>
  </si>
  <si>
    <t>776535215644.647818</t>
  </si>
  <si>
    <t>776535215644.647819</t>
  </si>
  <si>
    <t>776535215644.647820</t>
  </si>
  <si>
    <t>776535215644.647821</t>
  </si>
  <si>
    <t>776535215644.647822</t>
  </si>
  <si>
    <t>776535215644.647823</t>
  </si>
  <si>
    <t>776535215644.647824</t>
  </si>
  <si>
    <t>776535215644.647825</t>
  </si>
  <si>
    <t>776535215644.647826</t>
  </si>
  <si>
    <t>776535215644.647827</t>
  </si>
  <si>
    <t>776535215644.647828</t>
  </si>
  <si>
    <t>776535215644.647829</t>
  </si>
  <si>
    <t>776535215644.647830</t>
  </si>
  <si>
    <t>776535215644.647831</t>
  </si>
  <si>
    <t>776535215644.647832</t>
  </si>
  <si>
    <t>776535215644.647833</t>
  </si>
  <si>
    <t>776535215644.647834</t>
  </si>
  <si>
    <t>776535215644.647835</t>
  </si>
  <si>
    <t>776535215644.647836</t>
  </si>
  <si>
    <t>776535215644.647837</t>
  </si>
  <si>
    <t>776535215644.647838</t>
  </si>
  <si>
    <t>776535215644.647839</t>
  </si>
  <si>
    <t>776535215644.647840</t>
  </si>
  <si>
    <t>776535215644.647841</t>
  </si>
  <si>
    <t>776535215644.647842</t>
  </si>
  <si>
    <t>776535215644.647843</t>
  </si>
  <si>
    <t>776535215644.647844</t>
  </si>
  <si>
    <t>776535215644.647845</t>
  </si>
  <si>
    <t>776535215644.647846</t>
  </si>
  <si>
    <t>776535215644.647847</t>
  </si>
  <si>
    <t>776535215644.647848</t>
  </si>
  <si>
    <t>776535215644.647849</t>
  </si>
  <si>
    <t>776535215644.647850</t>
  </si>
  <si>
    <t>776535215644.647851</t>
  </si>
  <si>
    <t>776535215644.647852</t>
  </si>
  <si>
    <t>776535215644.647853</t>
  </si>
  <si>
    <t>776535215644.647854</t>
  </si>
  <si>
    <t>776535215644.647855</t>
  </si>
  <si>
    <t>776535215644.647856</t>
  </si>
  <si>
    <t>776535215644.647857</t>
  </si>
  <si>
    <t>776535215644.647858</t>
  </si>
  <si>
    <t>776535215644.647859</t>
  </si>
  <si>
    <t>776535215644.647860</t>
  </si>
  <si>
    <t>776535215644.647861</t>
  </si>
  <si>
    <t>776535215644.647862</t>
  </si>
  <si>
    <t>776535215644.647863</t>
  </si>
  <si>
    <t>776535215644.647864</t>
  </si>
  <si>
    <t>776535215644.647865</t>
  </si>
  <si>
    <t>776535215644.647866</t>
  </si>
  <si>
    <t>776535215644.647867</t>
  </si>
  <si>
    <t>776535215644.647868</t>
  </si>
  <si>
    <t>776535215644.647869</t>
  </si>
  <si>
    <t>776535215644.647870</t>
  </si>
  <si>
    <t>776535215644.647871</t>
  </si>
  <si>
    <t>776535215644.647872</t>
  </si>
  <si>
    <t>776535215644.647873</t>
  </si>
  <si>
    <t>776535215644.647874</t>
  </si>
  <si>
    <t>776535215644.647875</t>
  </si>
  <si>
    <t>776535215644.647876</t>
  </si>
  <si>
    <t>776535215644.647877</t>
  </si>
  <si>
    <t>776535215644.647878</t>
  </si>
  <si>
    <t>776535215644.647879</t>
  </si>
  <si>
    <t>776535215644.647880</t>
  </si>
  <si>
    <t>776535215644.647881</t>
  </si>
  <si>
    <t>776535215644.647882</t>
  </si>
  <si>
    <t>776535215644.647883</t>
  </si>
  <si>
    <t>776535215644.647884</t>
  </si>
  <si>
    <t>776535215644.647885</t>
  </si>
  <si>
    <t>776535215644.647886</t>
  </si>
  <si>
    <t>776535215644.647887</t>
  </si>
  <si>
    <t>776535215644.647888</t>
  </si>
  <si>
    <t>776535215644.647889</t>
  </si>
  <si>
    <t>776535215644.647890</t>
  </si>
  <si>
    <t>776535215644.647891</t>
  </si>
  <si>
    <t>776535215644.647892</t>
  </si>
  <si>
    <t>776535215644.647893</t>
  </si>
  <si>
    <t>776535215644.647894</t>
  </si>
  <si>
    <t>776535215644.647895</t>
  </si>
  <si>
    <t>776535215644.647896</t>
  </si>
  <si>
    <t>776535215644.647897</t>
  </si>
  <si>
    <t>776535215644.647898</t>
  </si>
  <si>
    <t>776535215644.647899</t>
  </si>
  <si>
    <t>776535215644.647900</t>
  </si>
  <si>
    <t>776535215644.647901</t>
  </si>
  <si>
    <t>776535215644.647902</t>
  </si>
  <si>
    <t>776535215644.647903</t>
  </si>
  <si>
    <t>776535215644.647904</t>
  </si>
  <si>
    <t>776535215644.647905</t>
  </si>
  <si>
    <t>776535215644.647906</t>
  </si>
  <si>
    <t>776535215644.647907</t>
  </si>
  <si>
    <t>776535215644.647908</t>
  </si>
  <si>
    <t>776535215644.647909</t>
  </si>
  <si>
    <t>776535215644.647910</t>
  </si>
  <si>
    <t>776535215644.647911</t>
  </si>
  <si>
    <t>776535215644.647912</t>
  </si>
  <si>
    <t>776535215644.647913</t>
  </si>
  <si>
    <t>776535215644.647914</t>
  </si>
  <si>
    <t>776535215644.647915</t>
  </si>
  <si>
    <t>776535215644.647916</t>
  </si>
  <si>
    <t>776535215644.647917</t>
  </si>
  <si>
    <t>REAL EARNINGS MANAGEMENT</t>
  </si>
  <si>
    <t>ABN_CFO</t>
  </si>
  <si>
    <t>ABN_DISEXP</t>
  </si>
  <si>
    <t>0,22</t>
  </si>
  <si>
    <t>0,21</t>
  </si>
  <si>
    <t>0,10</t>
  </si>
  <si>
    <t>0,01</t>
  </si>
  <si>
    <t>0,14</t>
  </si>
  <si>
    <t>0,27</t>
  </si>
  <si>
    <t>0,18</t>
  </si>
  <si>
    <t>0,09</t>
  </si>
  <si>
    <t>0,12</t>
  </si>
  <si>
    <t>0,07</t>
  </si>
  <si>
    <t>0,15</t>
  </si>
  <si>
    <t>0,08</t>
  </si>
  <si>
    <t>1,13</t>
  </si>
  <si>
    <t>1,05</t>
  </si>
  <si>
    <t>REM</t>
  </si>
  <si>
    <t>Total Aset</t>
  </si>
  <si>
    <t>Laba Bersih</t>
  </si>
  <si>
    <t>ROA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</si>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</sst>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_);_(* \(#,##0.00000\);_(* &quot;-&quot;??_);_(@_)"/>
    <numFmt numFmtId="167" formatCode="_(* #,##0.00000000000000000_);_(* \(#,##0.00000000000000000\);_(* &quot;-&quot;??_);_(@_)"/>
    <numFmt numFmtId="168" formatCode="0.000"/>
    <numFmt numFmtId="169" formatCode="0.000000000"/>
    <numFmt numFmtId="170" formatCode="&quot;Rp&quot;#,##0"/>
    <numFmt numFmtId="171" formatCode="0.00000"/>
  </numFmts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4" fontId="3" fillId="0" borderId="0" xfId="2" applyNumberFormat="1" applyFont="1" applyBorder="1" applyAlignment="1">
      <alignment horizontal="center" vertical="center" wrapText="1"/>
    </xf>
    <xf numFmtId="2" fontId="2" fillId="0" borderId="0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165" fontId="0" fillId="0" borderId="0" xfId="0" applyNumberFormat="1"/>
    <xf numFmtId="165" fontId="0" fillId="0" borderId="0" xfId="1" applyNumberFormat="1" applyFont="1" applyAlignment="1">
      <alignment horizontal="right"/>
    </xf>
    <xf numFmtId="37" fontId="0" fillId="0" borderId="0" xfId="0" applyNumberFormat="1"/>
    <xf numFmtId="37" fontId="0" fillId="0" borderId="0" xfId="1" applyNumberFormat="1" applyFont="1"/>
    <xf numFmtId="3" fontId="0" fillId="0" borderId="0" xfId="0" applyNumberFormat="1"/>
    <xf numFmtId="168" fontId="0" fillId="0" borderId="0" xfId="1" applyNumberFormat="1" applyFont="1"/>
    <xf numFmtId="168" fontId="0" fillId="0" borderId="0" xfId="0" applyNumberFormat="1"/>
    <xf numFmtId="43" fontId="0" fillId="0" borderId="0" xfId="0" applyNumberFormat="1"/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37" fontId="0" fillId="0" borderId="0" xfId="0" applyNumberFormat="1" applyAlignment="1">
      <alignment horizontal="left" vertical="center"/>
    </xf>
    <xf numFmtId="37" fontId="0" fillId="0" borderId="0" xfId="0" applyNumberForma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/>
    </xf>
    <xf numFmtId="37" fontId="7" fillId="8" borderId="0" xfId="0" applyNumberFormat="1" applyFont="1" applyFill="1" applyAlignment="1">
      <alignment horizontal="left"/>
    </xf>
    <xf numFmtId="37" fontId="0" fillId="8" borderId="0" xfId="0" applyNumberFormat="1" applyFill="1" applyAlignment="1">
      <alignment horizontal="center" vertical="center"/>
    </xf>
    <xf numFmtId="37" fontId="0" fillId="8" borderId="0" xfId="0" applyNumberFormat="1" applyFill="1" applyAlignment="1">
      <alignment horizontal="left"/>
    </xf>
    <xf numFmtId="37" fontId="0" fillId="8" borderId="0" xfId="0" applyNumberFormat="1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8" borderId="0" xfId="0" applyFill="1"/>
    <xf numFmtId="3" fontId="0" fillId="8" borderId="0" xfId="0" applyNumberFormat="1" applyFill="1" applyAlignment="1">
      <alignment horizontal="left"/>
    </xf>
    <xf numFmtId="37" fontId="0" fillId="9" borderId="0" xfId="0" applyNumberFormat="1" applyFill="1" applyAlignment="1">
      <alignment horizontal="left"/>
    </xf>
    <xf numFmtId="3" fontId="0" fillId="0" borderId="0" xfId="0" applyNumberFormat="1" applyAlignment="1">
      <alignment horizontal="left" vertical="center"/>
    </xf>
    <xf numFmtId="3" fontId="0" fillId="9" borderId="0" xfId="0" applyNumberFormat="1" applyFill="1" applyAlignment="1">
      <alignment horizontal="left" vertical="center"/>
    </xf>
    <xf numFmtId="3" fontId="0" fillId="9" borderId="0" xfId="0" applyNumberFormat="1" applyFill="1" applyAlignment="1">
      <alignment horizontal="left"/>
    </xf>
    <xf numFmtId="0" fontId="0" fillId="9" borderId="0" xfId="0" applyFill="1"/>
    <xf numFmtId="0" fontId="0" fillId="5" borderId="0" xfId="0" applyFill="1"/>
    <xf numFmtId="169" fontId="0" fillId="5" borderId="0" xfId="0" applyNumberFormat="1" applyFill="1"/>
    <xf numFmtId="0" fontId="10" fillId="0" borderId="0" xfId="0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70" fontId="0" fillId="0" borderId="0" xfId="0" applyNumberFormat="1" applyAlignment="1">
      <alignment horizontal="left"/>
    </xf>
    <xf numFmtId="49" fontId="0" fillId="0" borderId="0" xfId="0" applyNumberFormat="1"/>
    <xf numFmtId="171" fontId="0" fillId="0" borderId="0" xfId="0" applyNumberFormat="1"/>
    <xf numFmtId="43" fontId="0" fillId="10" borderId="1" xfId="0" applyNumberFormat="1" applyFill="1" applyBorder="1"/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3" fontId="0" fillId="0" borderId="1" xfId="0" applyNumberFormat="1" applyBorder="1"/>
    <xf numFmtId="165" fontId="0" fillId="0" borderId="1" xfId="1" applyNumberFormat="1" applyFont="1" applyBorder="1" applyAlignment="1"/>
    <xf numFmtId="37" fontId="0" fillId="0" borderId="1" xfId="0" applyNumberFormat="1" applyBorder="1"/>
    <xf numFmtId="165" fontId="0" fillId="0" borderId="1" xfId="1" applyNumberFormat="1" applyFont="1" applyBorder="1"/>
    <xf numFmtId="43" fontId="0" fillId="0" borderId="1" xfId="0" applyNumberForma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7" fontId="6" fillId="5" borderId="0" xfId="0" applyNumberFormat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12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FFFF"/>
      <color rgb="FFFFCC66"/>
      <color rgb="FF9933FF"/>
      <color rgb="FFFF6699"/>
      <color rgb="FFFF0066"/>
      <color rgb="FFFF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/>
  </sheetViews>
  <sheetFormatPr defaultRowHeight="15.75" x14ac:dyDescent="0.25"/>
  <cols>
    <col min="1" max="4" width="9.7109375" style="5" customWidth="1"/>
  </cols>
  <sheetData>
    <row r="1" spans="1:11" x14ac:dyDescent="0.25">
      <c r="A1" s="4">
        <v>2020</v>
      </c>
      <c r="B1" s="4">
        <v>2021</v>
      </c>
      <c r="C1" s="4">
        <v>2022</v>
      </c>
      <c r="D1" s="4">
        <v>2023</v>
      </c>
      <c r="G1" s="19" t="s">
        <v>0</v>
      </c>
      <c r="H1" s="3">
        <v>2020</v>
      </c>
    </row>
    <row r="2" spans="1:11" x14ac:dyDescent="0.25">
      <c r="A2" s="7" t="s">
        <v>0</v>
      </c>
      <c r="B2" s="8" t="s">
        <v>0</v>
      </c>
      <c r="C2" s="9" t="s">
        <v>0</v>
      </c>
      <c r="D2" s="9" t="s">
        <v>0</v>
      </c>
      <c r="G2" s="1"/>
      <c r="H2" s="3">
        <v>2021</v>
      </c>
    </row>
    <row r="3" spans="1:11" x14ac:dyDescent="0.25">
      <c r="A3" s="7" t="s">
        <v>1</v>
      </c>
      <c r="B3" s="8" t="s">
        <v>1</v>
      </c>
      <c r="C3" s="10" t="s">
        <v>37</v>
      </c>
      <c r="D3" s="9" t="s">
        <v>1</v>
      </c>
      <c r="G3" s="1"/>
      <c r="H3" s="3">
        <v>2022</v>
      </c>
    </row>
    <row r="4" spans="1:11" x14ac:dyDescent="0.25">
      <c r="A4" s="11" t="s">
        <v>2</v>
      </c>
      <c r="B4" s="12" t="s">
        <v>30</v>
      </c>
      <c r="C4" s="9" t="s">
        <v>1</v>
      </c>
      <c r="D4" s="13" t="s">
        <v>30</v>
      </c>
      <c r="G4" s="1"/>
      <c r="H4" s="3">
        <v>2023</v>
      </c>
    </row>
    <row r="5" spans="1:11" x14ac:dyDescent="0.25">
      <c r="A5" s="7" t="s">
        <v>3</v>
      </c>
      <c r="B5" s="8" t="s">
        <v>3</v>
      </c>
      <c r="C5" s="13" t="s">
        <v>30</v>
      </c>
      <c r="D5" s="9" t="s">
        <v>3</v>
      </c>
      <c r="G5" s="19" t="s">
        <v>37</v>
      </c>
      <c r="H5" s="3">
        <v>2023</v>
      </c>
    </row>
    <row r="6" spans="1:11" x14ac:dyDescent="0.25">
      <c r="A6" s="7" t="s">
        <v>4</v>
      </c>
      <c r="B6" s="8" t="s">
        <v>4</v>
      </c>
      <c r="C6" s="9" t="s">
        <v>3</v>
      </c>
      <c r="D6" s="9" t="s">
        <v>4</v>
      </c>
      <c r="G6" s="19" t="s">
        <v>1</v>
      </c>
      <c r="H6" s="3">
        <v>2020</v>
      </c>
    </row>
    <row r="7" spans="1:11" x14ac:dyDescent="0.25">
      <c r="A7" s="14" t="s">
        <v>5</v>
      </c>
      <c r="B7" s="12" t="s">
        <v>31</v>
      </c>
      <c r="C7" s="9" t="s">
        <v>4</v>
      </c>
      <c r="D7" s="13" t="s">
        <v>31</v>
      </c>
      <c r="G7" s="1"/>
      <c r="H7" s="3">
        <v>2021</v>
      </c>
    </row>
    <row r="8" spans="1:11" x14ac:dyDescent="0.25">
      <c r="A8" s="7" t="s">
        <v>6</v>
      </c>
      <c r="B8" s="15" t="s">
        <v>5</v>
      </c>
      <c r="C8" s="13" t="s">
        <v>31</v>
      </c>
      <c r="D8" s="16" t="s">
        <v>38</v>
      </c>
      <c r="G8" s="1"/>
      <c r="H8" s="3">
        <v>2022</v>
      </c>
    </row>
    <row r="9" spans="1:11" x14ac:dyDescent="0.25">
      <c r="A9" s="7" t="s">
        <v>7</v>
      </c>
      <c r="B9" s="17" t="s">
        <v>32</v>
      </c>
      <c r="C9" s="16" t="s">
        <v>38</v>
      </c>
      <c r="D9" s="9" t="s">
        <v>6</v>
      </c>
      <c r="G9" s="1"/>
      <c r="H9" s="3">
        <v>2023</v>
      </c>
    </row>
    <row r="10" spans="1:11" x14ac:dyDescent="0.25">
      <c r="A10" s="7" t="s">
        <v>8</v>
      </c>
      <c r="B10" s="8" t="s">
        <v>6</v>
      </c>
      <c r="C10" s="9" t="s">
        <v>6</v>
      </c>
      <c r="D10" s="16" t="s">
        <v>33</v>
      </c>
      <c r="G10" s="19" t="s">
        <v>2</v>
      </c>
      <c r="H10" s="3">
        <v>2020</v>
      </c>
    </row>
    <row r="11" spans="1:11" x14ac:dyDescent="0.25">
      <c r="A11" s="14" t="s">
        <v>9</v>
      </c>
      <c r="B11" s="15" t="s">
        <v>33</v>
      </c>
      <c r="C11" s="16" t="s">
        <v>39</v>
      </c>
      <c r="D11" s="16" t="s">
        <v>39</v>
      </c>
      <c r="G11" s="19" t="s">
        <v>30</v>
      </c>
      <c r="H11" s="3">
        <v>2020</v>
      </c>
    </row>
    <row r="12" spans="1:11" x14ac:dyDescent="0.25">
      <c r="A12" s="7" t="s">
        <v>10</v>
      </c>
      <c r="B12" s="8" t="s">
        <v>7</v>
      </c>
      <c r="C12" s="9" t="s">
        <v>7</v>
      </c>
      <c r="D12" s="9" t="s">
        <v>7</v>
      </c>
      <c r="G12" s="1"/>
      <c r="H12" s="3">
        <v>2021</v>
      </c>
    </row>
    <row r="13" spans="1:11" x14ac:dyDescent="0.25">
      <c r="A13" s="18" t="s">
        <v>11</v>
      </c>
      <c r="B13" s="8" t="s">
        <v>8</v>
      </c>
      <c r="C13" s="9" t="s">
        <v>8</v>
      </c>
      <c r="D13" s="10" t="s">
        <v>44</v>
      </c>
      <c r="G13" s="1"/>
      <c r="H13" s="3">
        <v>2022</v>
      </c>
    </row>
    <row r="14" spans="1:11" x14ac:dyDescent="0.25">
      <c r="A14" s="18" t="s">
        <v>12</v>
      </c>
      <c r="B14" s="15" t="s">
        <v>9</v>
      </c>
      <c r="C14" s="16" t="s">
        <v>40</v>
      </c>
      <c r="D14" s="9" t="s">
        <v>8</v>
      </c>
      <c r="G14" s="19" t="s">
        <v>3</v>
      </c>
      <c r="H14" s="3">
        <v>2020</v>
      </c>
      <c r="K14" t="s">
        <v>58</v>
      </c>
    </row>
    <row r="15" spans="1:11" x14ac:dyDescent="0.25">
      <c r="A15" s="11" t="s">
        <v>13</v>
      </c>
      <c r="B15" s="8" t="s">
        <v>10</v>
      </c>
      <c r="C15" s="9" t="s">
        <v>10</v>
      </c>
      <c r="D15" s="16" t="s">
        <v>40</v>
      </c>
      <c r="G15" s="1"/>
      <c r="H15" s="3">
        <v>2021</v>
      </c>
    </row>
    <row r="16" spans="1:11" x14ac:dyDescent="0.25">
      <c r="A16" s="11" t="s">
        <v>14</v>
      </c>
      <c r="B16" s="12" t="s">
        <v>11</v>
      </c>
      <c r="C16" s="13" t="s">
        <v>11</v>
      </c>
      <c r="D16" s="9" t="s">
        <v>10</v>
      </c>
      <c r="G16" s="1"/>
      <c r="H16" s="3">
        <v>2022</v>
      </c>
    </row>
    <row r="17" spans="1:8" x14ac:dyDescent="0.25">
      <c r="A17" s="7" t="s">
        <v>15</v>
      </c>
      <c r="B17" s="12" t="s">
        <v>12</v>
      </c>
      <c r="C17" s="13" t="s">
        <v>12</v>
      </c>
      <c r="D17" s="10" t="s">
        <v>45</v>
      </c>
      <c r="G17" s="1"/>
      <c r="H17" s="3">
        <v>2023</v>
      </c>
    </row>
    <row r="18" spans="1:8" x14ac:dyDescent="0.25">
      <c r="A18" s="7" t="s">
        <v>16</v>
      </c>
      <c r="B18" s="17" t="s">
        <v>34</v>
      </c>
      <c r="C18" s="9" t="s">
        <v>15</v>
      </c>
      <c r="D18" s="9" t="s">
        <v>15</v>
      </c>
      <c r="G18" s="19" t="s">
        <v>4</v>
      </c>
      <c r="H18" s="3">
        <v>2020</v>
      </c>
    </row>
    <row r="19" spans="1:8" x14ac:dyDescent="0.25">
      <c r="A19" s="7" t="s">
        <v>17</v>
      </c>
      <c r="B19" s="8" t="s">
        <v>15</v>
      </c>
      <c r="C19" s="16" t="s">
        <v>35</v>
      </c>
      <c r="D19" s="9" t="s">
        <v>16</v>
      </c>
      <c r="G19" s="1"/>
      <c r="H19" s="3">
        <v>2021</v>
      </c>
    </row>
    <row r="20" spans="1:8" x14ac:dyDescent="0.25">
      <c r="A20" s="14" t="s">
        <v>18</v>
      </c>
      <c r="B20" s="15" t="s">
        <v>35</v>
      </c>
      <c r="C20" s="9" t="s">
        <v>16</v>
      </c>
      <c r="D20" s="16" t="s">
        <v>41</v>
      </c>
      <c r="G20" s="1"/>
      <c r="H20" s="3">
        <v>2022</v>
      </c>
    </row>
    <row r="21" spans="1:8" x14ac:dyDescent="0.25">
      <c r="A21" s="7" t="s">
        <v>19</v>
      </c>
      <c r="B21" s="8" t="s">
        <v>16</v>
      </c>
      <c r="C21" s="16" t="s">
        <v>41</v>
      </c>
      <c r="D21" s="9" t="s">
        <v>17</v>
      </c>
      <c r="G21" s="1"/>
      <c r="H21" s="3">
        <v>2023</v>
      </c>
    </row>
    <row r="22" spans="1:8" x14ac:dyDescent="0.25">
      <c r="A22" s="14" t="s">
        <v>20</v>
      </c>
      <c r="B22" s="8" t="s">
        <v>17</v>
      </c>
      <c r="C22" s="9" t="s">
        <v>17</v>
      </c>
      <c r="D22" s="10" t="s">
        <v>46</v>
      </c>
      <c r="G22" s="19" t="s">
        <v>31</v>
      </c>
      <c r="H22" s="3">
        <v>2021</v>
      </c>
    </row>
    <row r="23" spans="1:8" x14ac:dyDescent="0.25">
      <c r="A23" s="7" t="s">
        <v>21</v>
      </c>
      <c r="B23" s="8" t="s">
        <v>19</v>
      </c>
      <c r="C23" s="10" t="s">
        <v>42</v>
      </c>
      <c r="D23" s="9" t="s">
        <v>19</v>
      </c>
      <c r="G23" s="1"/>
      <c r="H23" s="3">
        <v>2022</v>
      </c>
    </row>
    <row r="24" spans="1:8" x14ac:dyDescent="0.25">
      <c r="A24" s="11" t="s">
        <v>22</v>
      </c>
      <c r="B24" s="15" t="s">
        <v>20</v>
      </c>
      <c r="C24" s="16" t="s">
        <v>18</v>
      </c>
      <c r="D24" s="10" t="s">
        <v>47</v>
      </c>
      <c r="G24" s="1"/>
      <c r="H24" s="3">
        <v>2023</v>
      </c>
    </row>
    <row r="25" spans="1:8" x14ac:dyDescent="0.25">
      <c r="A25" s="11" t="s">
        <v>23</v>
      </c>
      <c r="B25" s="8" t="s">
        <v>21</v>
      </c>
      <c r="C25" s="9" t="s">
        <v>19</v>
      </c>
      <c r="D25" s="9" t="s">
        <v>21</v>
      </c>
      <c r="G25" s="19" t="s">
        <v>5</v>
      </c>
      <c r="H25" s="3">
        <v>2020</v>
      </c>
    </row>
    <row r="26" spans="1:8" x14ac:dyDescent="0.25">
      <c r="A26" s="11" t="s">
        <v>24</v>
      </c>
      <c r="B26" s="17" t="s">
        <v>36</v>
      </c>
      <c r="C26" s="9" t="s">
        <v>21</v>
      </c>
      <c r="D26" s="16" t="s">
        <v>43</v>
      </c>
      <c r="G26" s="1"/>
      <c r="H26" s="3">
        <v>2021</v>
      </c>
    </row>
    <row r="27" spans="1:8" x14ac:dyDescent="0.25">
      <c r="A27" s="7" t="s">
        <v>25</v>
      </c>
      <c r="B27" s="8" t="s">
        <v>25</v>
      </c>
      <c r="C27" s="16" t="s">
        <v>43</v>
      </c>
      <c r="D27" s="9" t="s">
        <v>25</v>
      </c>
      <c r="G27" s="19" t="s">
        <v>32</v>
      </c>
      <c r="H27" s="3">
        <v>2021</v>
      </c>
    </row>
    <row r="28" spans="1:8" x14ac:dyDescent="0.25">
      <c r="A28" s="7" t="s">
        <v>26</v>
      </c>
      <c r="B28" s="8" t="s">
        <v>26</v>
      </c>
      <c r="C28" s="9" t="s">
        <v>25</v>
      </c>
      <c r="D28" s="9" t="s">
        <v>26</v>
      </c>
      <c r="G28" s="19" t="s">
        <v>38</v>
      </c>
      <c r="H28" s="3">
        <v>2022</v>
      </c>
    </row>
    <row r="29" spans="1:8" x14ac:dyDescent="0.25">
      <c r="A29" s="7" t="s">
        <v>27</v>
      </c>
      <c r="B29" s="8" t="s">
        <v>27</v>
      </c>
      <c r="C29" s="9" t="s">
        <v>26</v>
      </c>
      <c r="D29" s="9" t="s">
        <v>27</v>
      </c>
      <c r="G29" s="1"/>
      <c r="H29" s="3">
        <v>2023</v>
      </c>
    </row>
    <row r="30" spans="1:8" x14ac:dyDescent="0.25">
      <c r="A30" s="7" t="s">
        <v>28</v>
      </c>
      <c r="B30" s="8" t="s">
        <v>28</v>
      </c>
      <c r="C30" s="9" t="s">
        <v>27</v>
      </c>
      <c r="D30" s="10" t="s">
        <v>48</v>
      </c>
      <c r="G30" s="19" t="s">
        <v>6</v>
      </c>
      <c r="H30" s="3">
        <v>2020</v>
      </c>
    </row>
    <row r="31" spans="1:8" x14ac:dyDescent="0.25">
      <c r="A31" s="14" t="s">
        <v>29</v>
      </c>
      <c r="B31" s="15" t="s">
        <v>29</v>
      </c>
      <c r="C31" s="9" t="s">
        <v>28</v>
      </c>
      <c r="D31" s="9" t="s">
        <v>28</v>
      </c>
      <c r="G31" s="1"/>
      <c r="H31" s="3">
        <v>2021</v>
      </c>
    </row>
    <row r="32" spans="1:8" x14ac:dyDescent="0.25">
      <c r="G32" s="1"/>
      <c r="H32" s="3">
        <v>2022</v>
      </c>
    </row>
    <row r="33" spans="7:8" x14ac:dyDescent="0.25">
      <c r="G33" s="1"/>
      <c r="H33" s="3">
        <v>2023</v>
      </c>
    </row>
    <row r="34" spans="7:8" x14ac:dyDescent="0.25">
      <c r="G34" s="19" t="s">
        <v>39</v>
      </c>
      <c r="H34" s="3">
        <v>2022</v>
      </c>
    </row>
    <row r="35" spans="7:8" x14ac:dyDescent="0.25">
      <c r="G35" s="1"/>
      <c r="H35" s="3">
        <v>2023</v>
      </c>
    </row>
    <row r="36" spans="7:8" x14ac:dyDescent="0.25">
      <c r="G36" s="19" t="s">
        <v>7</v>
      </c>
      <c r="H36" s="3">
        <v>2020</v>
      </c>
    </row>
    <row r="37" spans="7:8" x14ac:dyDescent="0.25">
      <c r="G37" s="1"/>
      <c r="H37" s="3">
        <v>2021</v>
      </c>
    </row>
    <row r="38" spans="7:8" x14ac:dyDescent="0.25">
      <c r="G38" s="1"/>
      <c r="H38" s="3">
        <v>2022</v>
      </c>
    </row>
    <row r="39" spans="7:8" x14ac:dyDescent="0.25">
      <c r="G39" s="1"/>
      <c r="H39" s="3">
        <v>2023</v>
      </c>
    </row>
    <row r="40" spans="7:8" x14ac:dyDescent="0.25">
      <c r="G40" s="19" t="s">
        <v>44</v>
      </c>
      <c r="H40" s="3">
        <v>2023</v>
      </c>
    </row>
    <row r="41" spans="7:8" x14ac:dyDescent="0.25">
      <c r="G41" s="19" t="s">
        <v>8</v>
      </c>
      <c r="H41" s="3">
        <v>2020</v>
      </c>
    </row>
    <row r="42" spans="7:8" x14ac:dyDescent="0.25">
      <c r="G42" s="1"/>
      <c r="H42" s="3">
        <v>2021</v>
      </c>
    </row>
    <row r="43" spans="7:8" x14ac:dyDescent="0.25">
      <c r="G43" s="1"/>
      <c r="H43" s="3">
        <v>2022</v>
      </c>
    </row>
    <row r="44" spans="7:8" x14ac:dyDescent="0.25">
      <c r="G44" s="1"/>
      <c r="H44" s="3">
        <v>2023</v>
      </c>
    </row>
    <row r="45" spans="7:8" x14ac:dyDescent="0.25">
      <c r="G45" s="19" t="s">
        <v>9</v>
      </c>
      <c r="H45" s="3">
        <v>2020</v>
      </c>
    </row>
    <row r="46" spans="7:8" x14ac:dyDescent="0.25">
      <c r="G46" s="1"/>
      <c r="H46" s="3">
        <v>2021</v>
      </c>
    </row>
    <row r="47" spans="7:8" x14ac:dyDescent="0.25">
      <c r="G47" s="19" t="s">
        <v>40</v>
      </c>
      <c r="H47" s="3">
        <v>2022</v>
      </c>
    </row>
    <row r="48" spans="7:8" x14ac:dyDescent="0.25">
      <c r="G48" s="1"/>
      <c r="H48" s="3">
        <v>2023</v>
      </c>
    </row>
    <row r="49" spans="7:8" x14ac:dyDescent="0.25">
      <c r="G49" s="19" t="s">
        <v>10</v>
      </c>
      <c r="H49" s="3">
        <v>2020</v>
      </c>
    </row>
    <row r="50" spans="7:8" x14ac:dyDescent="0.25">
      <c r="G50" s="1"/>
      <c r="H50" s="3">
        <v>2021</v>
      </c>
    </row>
    <row r="51" spans="7:8" x14ac:dyDescent="0.25">
      <c r="G51" s="1"/>
      <c r="H51" s="3">
        <v>2022</v>
      </c>
    </row>
    <row r="52" spans="7:8" x14ac:dyDescent="0.25">
      <c r="G52" s="1"/>
      <c r="H52" s="3">
        <v>2023</v>
      </c>
    </row>
    <row r="53" spans="7:8" x14ac:dyDescent="0.25">
      <c r="G53" s="19" t="s">
        <v>11</v>
      </c>
      <c r="H53" s="3">
        <v>2020</v>
      </c>
    </row>
    <row r="54" spans="7:8" x14ac:dyDescent="0.25">
      <c r="G54" s="1"/>
      <c r="H54" s="3">
        <v>2021</v>
      </c>
    </row>
    <row r="55" spans="7:8" x14ac:dyDescent="0.25">
      <c r="G55" s="1"/>
      <c r="H55" s="3">
        <v>2022</v>
      </c>
    </row>
    <row r="56" spans="7:8" x14ac:dyDescent="0.25">
      <c r="G56" s="19" t="s">
        <v>45</v>
      </c>
      <c r="H56" s="3">
        <v>2023</v>
      </c>
    </row>
    <row r="57" spans="7:8" x14ac:dyDescent="0.25">
      <c r="G57" s="19" t="s">
        <v>12</v>
      </c>
      <c r="H57" s="3">
        <v>2020</v>
      </c>
    </row>
    <row r="58" spans="7:8" x14ac:dyDescent="0.25">
      <c r="G58" s="1"/>
      <c r="H58" s="3">
        <v>2021</v>
      </c>
    </row>
    <row r="59" spans="7:8" x14ac:dyDescent="0.25">
      <c r="G59" s="1"/>
      <c r="H59" s="3">
        <v>2022</v>
      </c>
    </row>
    <row r="60" spans="7:8" x14ac:dyDescent="0.25">
      <c r="G60" s="19" t="s">
        <v>13</v>
      </c>
      <c r="H60" s="3">
        <v>2020</v>
      </c>
    </row>
    <row r="61" spans="7:8" x14ac:dyDescent="0.25">
      <c r="G61" s="19" t="s">
        <v>34</v>
      </c>
      <c r="H61" s="3">
        <v>2021</v>
      </c>
    </row>
    <row r="62" spans="7:8" x14ac:dyDescent="0.25">
      <c r="G62" s="19" t="s">
        <v>14</v>
      </c>
      <c r="H62" s="3">
        <v>2020</v>
      </c>
    </row>
    <row r="63" spans="7:8" x14ac:dyDescent="0.25">
      <c r="G63" s="19" t="s">
        <v>15</v>
      </c>
      <c r="H63" s="3">
        <v>2020</v>
      </c>
    </row>
    <row r="64" spans="7:8" x14ac:dyDescent="0.25">
      <c r="G64" s="1"/>
      <c r="H64" s="3">
        <v>2021</v>
      </c>
    </row>
    <row r="65" spans="7:8" x14ac:dyDescent="0.25">
      <c r="G65" s="1"/>
      <c r="H65" s="3">
        <v>2022</v>
      </c>
    </row>
    <row r="66" spans="7:8" x14ac:dyDescent="0.25">
      <c r="G66" s="1"/>
      <c r="H66" s="3">
        <v>2023</v>
      </c>
    </row>
    <row r="67" spans="7:8" x14ac:dyDescent="0.25">
      <c r="G67" s="19" t="s">
        <v>35</v>
      </c>
      <c r="H67" s="3">
        <v>2021</v>
      </c>
    </row>
    <row r="68" spans="7:8" x14ac:dyDescent="0.25">
      <c r="G68" s="1"/>
      <c r="H68" s="3">
        <v>2022</v>
      </c>
    </row>
    <row r="69" spans="7:8" x14ac:dyDescent="0.25">
      <c r="G69" s="19" t="s">
        <v>16</v>
      </c>
      <c r="H69" s="3">
        <v>2020</v>
      </c>
    </row>
    <row r="70" spans="7:8" x14ac:dyDescent="0.25">
      <c r="G70" s="1"/>
      <c r="H70" s="3">
        <v>2021</v>
      </c>
    </row>
    <row r="71" spans="7:8" x14ac:dyDescent="0.25">
      <c r="G71" s="1"/>
      <c r="H71" s="3">
        <v>2022</v>
      </c>
    </row>
    <row r="72" spans="7:8" x14ac:dyDescent="0.25">
      <c r="G72" s="1"/>
      <c r="H72" s="3">
        <v>2023</v>
      </c>
    </row>
    <row r="73" spans="7:8" x14ac:dyDescent="0.25">
      <c r="G73" s="19" t="s">
        <v>41</v>
      </c>
      <c r="H73" s="3">
        <v>2022</v>
      </c>
    </row>
    <row r="74" spans="7:8" x14ac:dyDescent="0.25">
      <c r="G74" s="1"/>
      <c r="H74" s="3">
        <v>2023</v>
      </c>
    </row>
    <row r="75" spans="7:8" x14ac:dyDescent="0.25">
      <c r="G75" s="19" t="s">
        <v>17</v>
      </c>
      <c r="H75" s="3">
        <v>2020</v>
      </c>
    </row>
    <row r="76" spans="7:8" x14ac:dyDescent="0.25">
      <c r="G76" s="1"/>
      <c r="H76" s="3">
        <v>2021</v>
      </c>
    </row>
    <row r="77" spans="7:8" x14ac:dyDescent="0.25">
      <c r="G77" s="1"/>
      <c r="H77" s="3">
        <v>2022</v>
      </c>
    </row>
    <row r="78" spans="7:8" x14ac:dyDescent="0.25">
      <c r="G78" s="1"/>
      <c r="H78" s="3">
        <v>2023</v>
      </c>
    </row>
    <row r="79" spans="7:8" x14ac:dyDescent="0.25">
      <c r="G79" s="19" t="s">
        <v>18</v>
      </c>
      <c r="H79" s="3">
        <v>2020</v>
      </c>
    </row>
    <row r="80" spans="7:8" x14ac:dyDescent="0.25">
      <c r="G80" s="1"/>
      <c r="H80" s="3">
        <v>2022</v>
      </c>
    </row>
    <row r="81" spans="7:8" x14ac:dyDescent="0.25">
      <c r="G81" s="19" t="s">
        <v>19</v>
      </c>
      <c r="H81" s="3">
        <v>2020</v>
      </c>
    </row>
    <row r="82" spans="7:8" x14ac:dyDescent="0.25">
      <c r="G82" s="1"/>
      <c r="H82" s="3">
        <v>2021</v>
      </c>
    </row>
    <row r="83" spans="7:8" x14ac:dyDescent="0.25">
      <c r="G83" s="1"/>
      <c r="H83" s="3">
        <v>2022</v>
      </c>
    </row>
    <row r="84" spans="7:8" x14ac:dyDescent="0.25">
      <c r="G84" s="1"/>
      <c r="H84" s="3">
        <v>2023</v>
      </c>
    </row>
    <row r="85" spans="7:8" x14ac:dyDescent="0.25">
      <c r="G85" s="1" t="s">
        <v>46</v>
      </c>
      <c r="H85" s="3">
        <v>2023</v>
      </c>
    </row>
    <row r="86" spans="7:8" x14ac:dyDescent="0.25">
      <c r="G86" s="1" t="s">
        <v>42</v>
      </c>
      <c r="H86" s="3">
        <v>2022</v>
      </c>
    </row>
    <row r="87" spans="7:8" x14ac:dyDescent="0.25">
      <c r="G87" s="1" t="s">
        <v>20</v>
      </c>
      <c r="H87" s="3">
        <v>2020</v>
      </c>
    </row>
    <row r="88" spans="7:8" x14ac:dyDescent="0.25">
      <c r="G88" s="1"/>
      <c r="H88" s="3">
        <v>2021</v>
      </c>
    </row>
    <row r="89" spans="7:8" x14ac:dyDescent="0.25">
      <c r="G89" s="1" t="s">
        <v>47</v>
      </c>
      <c r="H89" s="3">
        <v>2023</v>
      </c>
    </row>
    <row r="90" spans="7:8" x14ac:dyDescent="0.25">
      <c r="G90" s="19" t="s">
        <v>21</v>
      </c>
      <c r="H90" s="3">
        <v>2020</v>
      </c>
    </row>
    <row r="91" spans="7:8" x14ac:dyDescent="0.25">
      <c r="G91" s="1"/>
      <c r="H91" s="3">
        <v>2021</v>
      </c>
    </row>
    <row r="92" spans="7:8" x14ac:dyDescent="0.25">
      <c r="G92" s="1"/>
      <c r="H92" s="3">
        <v>2022</v>
      </c>
    </row>
    <row r="93" spans="7:8" x14ac:dyDescent="0.25">
      <c r="G93" s="1"/>
      <c r="H93" s="3">
        <v>2023</v>
      </c>
    </row>
    <row r="94" spans="7:8" x14ac:dyDescent="0.25">
      <c r="G94" s="1" t="s">
        <v>36</v>
      </c>
      <c r="H94" s="3">
        <v>2022</v>
      </c>
    </row>
    <row r="95" spans="7:8" x14ac:dyDescent="0.25">
      <c r="G95" s="1" t="s">
        <v>22</v>
      </c>
      <c r="H95" s="3">
        <v>2020</v>
      </c>
    </row>
    <row r="96" spans="7:8" x14ac:dyDescent="0.25">
      <c r="G96" s="1" t="s">
        <v>23</v>
      </c>
      <c r="H96" s="3">
        <v>2020</v>
      </c>
    </row>
    <row r="97" spans="7:8" x14ac:dyDescent="0.25">
      <c r="G97" s="1" t="s">
        <v>24</v>
      </c>
      <c r="H97" s="3">
        <v>2020</v>
      </c>
    </row>
    <row r="98" spans="7:8" x14ac:dyDescent="0.25">
      <c r="G98" s="19" t="s">
        <v>25</v>
      </c>
      <c r="H98" s="3">
        <v>2020</v>
      </c>
    </row>
    <row r="99" spans="7:8" x14ac:dyDescent="0.25">
      <c r="G99" s="1"/>
      <c r="H99" s="3">
        <v>2021</v>
      </c>
    </row>
    <row r="100" spans="7:8" x14ac:dyDescent="0.25">
      <c r="G100" s="1"/>
      <c r="H100" s="3">
        <v>2022</v>
      </c>
    </row>
    <row r="101" spans="7:8" x14ac:dyDescent="0.25">
      <c r="G101" s="1"/>
      <c r="H101" s="3">
        <v>2023</v>
      </c>
    </row>
    <row r="102" spans="7:8" x14ac:dyDescent="0.25">
      <c r="G102" s="19" t="s">
        <v>26</v>
      </c>
      <c r="H102" s="3">
        <v>2020</v>
      </c>
    </row>
    <row r="103" spans="7:8" x14ac:dyDescent="0.25">
      <c r="G103" s="1"/>
      <c r="H103" s="3">
        <v>2021</v>
      </c>
    </row>
    <row r="104" spans="7:8" x14ac:dyDescent="0.25">
      <c r="G104" s="1"/>
      <c r="H104" s="3">
        <v>2022</v>
      </c>
    </row>
    <row r="105" spans="7:8" x14ac:dyDescent="0.25">
      <c r="G105" s="1"/>
      <c r="H105" s="3">
        <v>2023</v>
      </c>
    </row>
    <row r="106" spans="7:8" x14ac:dyDescent="0.25">
      <c r="G106" s="19" t="s">
        <v>27</v>
      </c>
      <c r="H106" s="3">
        <v>2020</v>
      </c>
    </row>
    <row r="107" spans="7:8" x14ac:dyDescent="0.25">
      <c r="G107" s="1"/>
      <c r="H107" s="3">
        <v>2021</v>
      </c>
    </row>
    <row r="108" spans="7:8" x14ac:dyDescent="0.25">
      <c r="G108" s="1"/>
      <c r="H108" s="3">
        <v>2022</v>
      </c>
    </row>
    <row r="109" spans="7:8" x14ac:dyDescent="0.25">
      <c r="G109" s="1"/>
      <c r="H109" s="3">
        <v>2023</v>
      </c>
    </row>
    <row r="110" spans="7:8" x14ac:dyDescent="0.25">
      <c r="G110" s="19" t="s">
        <v>48</v>
      </c>
      <c r="H110" s="3">
        <v>2023</v>
      </c>
    </row>
    <row r="111" spans="7:8" x14ac:dyDescent="0.25">
      <c r="G111" s="19" t="s">
        <v>43</v>
      </c>
      <c r="H111" s="3">
        <v>2022</v>
      </c>
    </row>
    <row r="112" spans="7:8" x14ac:dyDescent="0.25">
      <c r="G112" s="1"/>
      <c r="H112" s="3">
        <v>2023</v>
      </c>
    </row>
    <row r="113" spans="7:8" x14ac:dyDescent="0.25">
      <c r="G113" s="19" t="s">
        <v>28</v>
      </c>
      <c r="H113" s="3">
        <v>2020</v>
      </c>
    </row>
    <row r="114" spans="7:8" x14ac:dyDescent="0.25">
      <c r="G114" s="2"/>
      <c r="H114" s="3">
        <v>2021</v>
      </c>
    </row>
    <row r="115" spans="7:8" x14ac:dyDescent="0.25">
      <c r="G115" s="2"/>
      <c r="H115" s="3">
        <v>2022</v>
      </c>
    </row>
    <row r="116" spans="7:8" x14ac:dyDescent="0.25">
      <c r="G116" s="2"/>
      <c r="H116" s="3">
        <v>2023</v>
      </c>
    </row>
    <row r="117" spans="7:8" x14ac:dyDescent="0.25">
      <c r="G117" s="37" t="s">
        <v>29</v>
      </c>
      <c r="H117" s="3">
        <v>2020</v>
      </c>
    </row>
    <row r="118" spans="7:8" x14ac:dyDescent="0.25">
      <c r="G118" s="2"/>
      <c r="H118" s="3">
        <v>2021</v>
      </c>
    </row>
  </sheetData>
  <conditionalFormatting sqref="B2:C31">
    <cfRule type="expression" dxfId="126" priority="2">
      <formula>$I2="Baru"</formula>
    </cfRule>
  </conditionalFormatting>
  <conditionalFormatting sqref="D2:D31">
    <cfRule type="expression" dxfId="125" priority="1">
      <formula>$J2="Baru"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activeCell="F5" sqref="F5"/>
    </sheetView>
  </sheetViews>
  <sheetFormatPr defaultRowHeight="15.75" x14ac:dyDescent="0.25"/>
  <cols>
    <col min="1" max="1" width="6.7109375" style="5" customWidth="1"/>
    <col min="2" max="2" width="9.7109375" style="28" customWidth="1"/>
    <col min="3" max="3" width="42.7109375" style="28" customWidth="1"/>
    <col min="4" max="4" width="9.7109375" style="28" customWidth="1"/>
    <col min="5" max="5" width="13.7109375" style="28" customWidth="1"/>
  </cols>
  <sheetData>
    <row r="1" spans="1:5" x14ac:dyDescent="0.25">
      <c r="A1" s="26" t="s">
        <v>49</v>
      </c>
      <c r="B1" s="27" t="s">
        <v>50</v>
      </c>
      <c r="C1" s="27" t="s">
        <v>52</v>
      </c>
      <c r="D1" s="27" t="s">
        <v>51</v>
      </c>
      <c r="E1" s="27" t="s">
        <v>53</v>
      </c>
    </row>
    <row r="2" spans="1:5" x14ac:dyDescent="0.25">
      <c r="A2" s="5">
        <v>1</v>
      </c>
      <c r="B2" s="1" t="s">
        <v>0</v>
      </c>
      <c r="C2" s="30" t="s">
        <v>78</v>
      </c>
      <c r="D2" s="3">
        <v>2020</v>
      </c>
      <c r="E2" s="31">
        <v>18.420000000000002</v>
      </c>
    </row>
    <row r="3" spans="1:5" x14ac:dyDescent="0.25">
      <c r="B3" s="1"/>
      <c r="C3" s="1"/>
      <c r="D3" s="3">
        <v>2021</v>
      </c>
      <c r="E3" s="32">
        <v>19.04</v>
      </c>
    </row>
    <row r="4" spans="1:5" x14ac:dyDescent="0.25">
      <c r="B4" s="1"/>
      <c r="C4" s="1"/>
      <c r="D4" s="3">
        <v>2022</v>
      </c>
      <c r="E4" s="33">
        <v>16.89</v>
      </c>
    </row>
    <row r="5" spans="1:5" x14ac:dyDescent="0.25">
      <c r="B5" s="1"/>
      <c r="C5" s="1"/>
      <c r="D5" s="3">
        <v>2023</v>
      </c>
      <c r="E5" s="33">
        <v>18.95</v>
      </c>
    </row>
    <row r="6" spans="1:5" x14ac:dyDescent="0.25">
      <c r="A6" s="5">
        <v>2</v>
      </c>
      <c r="B6" s="1" t="s">
        <v>37</v>
      </c>
      <c r="C6" s="34" t="s">
        <v>79</v>
      </c>
      <c r="D6" s="3">
        <v>2022</v>
      </c>
      <c r="E6" s="33">
        <v>23.86</v>
      </c>
    </row>
    <row r="7" spans="1:5" x14ac:dyDescent="0.25">
      <c r="A7" s="5">
        <v>3</v>
      </c>
      <c r="B7" s="1" t="s">
        <v>1</v>
      </c>
      <c r="C7" s="30" t="s">
        <v>80</v>
      </c>
      <c r="D7" s="3">
        <v>2020</v>
      </c>
      <c r="E7" s="31">
        <v>27.58</v>
      </c>
    </row>
    <row r="8" spans="1:5" x14ac:dyDescent="0.25">
      <c r="B8" s="1"/>
      <c r="C8" s="1"/>
      <c r="D8" s="3">
        <v>2021</v>
      </c>
      <c r="E8" s="32">
        <v>26.73</v>
      </c>
    </row>
    <row r="9" spans="1:5" x14ac:dyDescent="0.25">
      <c r="B9" s="1"/>
      <c r="C9" s="1"/>
      <c r="D9" s="3">
        <v>2022</v>
      </c>
      <c r="E9" s="33">
        <v>25.61</v>
      </c>
    </row>
    <row r="10" spans="1:5" x14ac:dyDescent="0.25">
      <c r="B10" s="1"/>
      <c r="C10" s="1"/>
      <c r="D10" s="3">
        <v>2023</v>
      </c>
      <c r="E10" s="33">
        <v>26.77</v>
      </c>
    </row>
    <row r="11" spans="1:5" x14ac:dyDescent="0.25">
      <c r="A11" s="5">
        <v>4</v>
      </c>
      <c r="B11" s="1" t="s">
        <v>2</v>
      </c>
      <c r="C11" s="30" t="s">
        <v>81</v>
      </c>
      <c r="D11" s="3">
        <v>2020</v>
      </c>
      <c r="E11" s="31">
        <v>28.49</v>
      </c>
    </row>
    <row r="12" spans="1:5" x14ac:dyDescent="0.25">
      <c r="A12" s="5">
        <v>5</v>
      </c>
      <c r="B12" s="1" t="s">
        <v>30</v>
      </c>
      <c r="C12" s="35" t="s">
        <v>82</v>
      </c>
      <c r="D12" s="3">
        <v>2021</v>
      </c>
      <c r="E12" s="32">
        <v>21</v>
      </c>
    </row>
    <row r="13" spans="1:5" x14ac:dyDescent="0.25">
      <c r="B13" s="1"/>
      <c r="C13" s="1"/>
      <c r="D13" s="3">
        <v>2022</v>
      </c>
      <c r="E13" s="33">
        <v>21</v>
      </c>
    </row>
    <row r="14" spans="1:5" x14ac:dyDescent="0.25">
      <c r="B14" s="1"/>
      <c r="C14" s="1"/>
      <c r="D14" s="3">
        <v>2023</v>
      </c>
      <c r="E14" s="33">
        <v>19.239999999999998</v>
      </c>
    </row>
    <row r="15" spans="1:5" x14ac:dyDescent="0.25">
      <c r="A15" s="5">
        <v>6</v>
      </c>
      <c r="B15" s="1" t="s">
        <v>3</v>
      </c>
      <c r="C15" s="30" t="s">
        <v>83</v>
      </c>
      <c r="D15" s="3">
        <v>2020</v>
      </c>
      <c r="E15" s="31">
        <v>26.08</v>
      </c>
    </row>
    <row r="16" spans="1:5" x14ac:dyDescent="0.25">
      <c r="B16" s="1"/>
      <c r="C16" s="1"/>
      <c r="D16" s="3">
        <v>2021</v>
      </c>
      <c r="E16" s="32">
        <v>26.91</v>
      </c>
    </row>
    <row r="17" spans="1:5" x14ac:dyDescent="0.25">
      <c r="B17" s="1"/>
      <c r="C17" s="1"/>
      <c r="D17" s="3">
        <v>2022</v>
      </c>
      <c r="E17" s="33">
        <v>25.86</v>
      </c>
    </row>
    <row r="18" spans="1:5" x14ac:dyDescent="0.25">
      <c r="B18" s="1"/>
      <c r="C18" s="1"/>
      <c r="D18" s="3">
        <v>2023</v>
      </c>
      <c r="E18" s="33">
        <v>25.79</v>
      </c>
    </row>
    <row r="19" spans="1:5" x14ac:dyDescent="0.25">
      <c r="A19" s="5">
        <v>7</v>
      </c>
      <c r="B19" s="1" t="s">
        <v>4</v>
      </c>
      <c r="C19" s="30" t="s">
        <v>84</v>
      </c>
      <c r="D19" s="3">
        <v>2020</v>
      </c>
      <c r="E19" s="31">
        <v>28.59</v>
      </c>
    </row>
    <row r="20" spans="1:5" x14ac:dyDescent="0.25">
      <c r="B20" s="1"/>
      <c r="C20" s="1"/>
      <c r="D20" s="3">
        <v>2021</v>
      </c>
      <c r="E20" s="32">
        <v>26.78</v>
      </c>
    </row>
    <row r="21" spans="1:5" x14ac:dyDescent="0.25">
      <c r="B21" s="1"/>
      <c r="C21" s="1"/>
      <c r="D21" s="3">
        <v>2022</v>
      </c>
      <c r="E21" s="33">
        <v>25.46</v>
      </c>
    </row>
    <row r="22" spans="1:5" x14ac:dyDescent="0.25">
      <c r="B22" s="1"/>
      <c r="C22" s="1"/>
      <c r="D22" s="3">
        <v>2023</v>
      </c>
      <c r="E22" s="33">
        <v>25.7</v>
      </c>
    </row>
    <row r="23" spans="1:5" x14ac:dyDescent="0.25">
      <c r="A23" s="5">
        <v>8</v>
      </c>
      <c r="B23" s="1" t="s">
        <v>31</v>
      </c>
      <c r="C23" s="35" t="s">
        <v>85</v>
      </c>
      <c r="D23" s="3">
        <v>2021</v>
      </c>
      <c r="E23" s="32">
        <v>21.53</v>
      </c>
    </row>
    <row r="24" spans="1:5" x14ac:dyDescent="0.25">
      <c r="B24" s="1"/>
      <c r="C24" s="1"/>
      <c r="D24" s="3">
        <v>2022</v>
      </c>
      <c r="E24" s="33">
        <v>20.94</v>
      </c>
    </row>
    <row r="25" spans="1:5" x14ac:dyDescent="0.25">
      <c r="B25" s="1"/>
      <c r="C25" s="1"/>
      <c r="D25" s="3">
        <v>2023</v>
      </c>
      <c r="E25" s="33">
        <v>18.84</v>
      </c>
    </row>
    <row r="26" spans="1:5" x14ac:dyDescent="0.25">
      <c r="A26" s="5">
        <v>9</v>
      </c>
      <c r="B26" s="1" t="s">
        <v>5</v>
      </c>
      <c r="C26" s="30" t="s">
        <v>86</v>
      </c>
      <c r="D26" s="3">
        <v>2020</v>
      </c>
      <c r="E26" s="31">
        <v>26.63</v>
      </c>
    </row>
    <row r="27" spans="1:5" x14ac:dyDescent="0.25">
      <c r="B27" s="1"/>
      <c r="C27" s="1"/>
      <c r="D27" s="3">
        <v>2021</v>
      </c>
      <c r="E27" s="32">
        <v>30.26</v>
      </c>
    </row>
    <row r="28" spans="1:5" x14ac:dyDescent="0.25">
      <c r="A28" s="5">
        <v>10</v>
      </c>
      <c r="B28" s="1" t="s">
        <v>32</v>
      </c>
      <c r="C28" s="35" t="s">
        <v>87</v>
      </c>
      <c r="D28" s="3">
        <v>2021</v>
      </c>
      <c r="E28" s="32">
        <v>23.38</v>
      </c>
    </row>
    <row r="29" spans="1:5" x14ac:dyDescent="0.25">
      <c r="A29" s="5">
        <v>11</v>
      </c>
      <c r="B29" s="1" t="s">
        <v>38</v>
      </c>
      <c r="C29" s="34" t="s">
        <v>88</v>
      </c>
      <c r="D29" s="3">
        <v>2022</v>
      </c>
      <c r="E29" s="33">
        <v>27.75</v>
      </c>
    </row>
    <row r="30" spans="1:5" x14ac:dyDescent="0.25">
      <c r="B30" s="1"/>
      <c r="C30" s="1"/>
      <c r="D30" s="3">
        <v>2023</v>
      </c>
      <c r="E30" s="33">
        <v>25.02</v>
      </c>
    </row>
    <row r="31" spans="1:5" x14ac:dyDescent="0.25">
      <c r="A31" s="5">
        <v>12</v>
      </c>
      <c r="B31" s="1" t="s">
        <v>6</v>
      </c>
      <c r="C31" s="30" t="s">
        <v>89</v>
      </c>
      <c r="D31" s="3">
        <v>2020</v>
      </c>
      <c r="E31" s="31">
        <v>29.74</v>
      </c>
    </row>
    <row r="32" spans="1:5" x14ac:dyDescent="0.25">
      <c r="B32" s="1"/>
      <c r="C32" s="1"/>
      <c r="D32" s="3">
        <v>2021</v>
      </c>
      <c r="E32" s="32">
        <v>29.28</v>
      </c>
    </row>
    <row r="33" spans="1:5" x14ac:dyDescent="0.25">
      <c r="B33" s="1"/>
      <c r="C33" s="1"/>
      <c r="D33" s="3">
        <v>2022</v>
      </c>
      <c r="E33" s="33">
        <v>29.28</v>
      </c>
    </row>
    <row r="34" spans="1:5" x14ac:dyDescent="0.25">
      <c r="B34" s="1"/>
      <c r="C34" s="1"/>
      <c r="D34" s="3">
        <v>2023</v>
      </c>
      <c r="E34" s="33">
        <v>28.18</v>
      </c>
    </row>
    <row r="35" spans="1:5" x14ac:dyDescent="0.25">
      <c r="A35" s="5">
        <v>13</v>
      </c>
      <c r="B35" s="28" t="s">
        <v>39</v>
      </c>
      <c r="C35" s="34" t="s">
        <v>90</v>
      </c>
      <c r="D35" s="5">
        <v>2022</v>
      </c>
      <c r="E35" s="33">
        <v>27.23</v>
      </c>
    </row>
    <row r="36" spans="1:5" x14ac:dyDescent="0.25">
      <c r="D36" s="5">
        <v>2023</v>
      </c>
      <c r="E36" s="33">
        <v>26.24</v>
      </c>
    </row>
    <row r="37" spans="1:5" x14ac:dyDescent="0.25">
      <c r="A37" s="5">
        <v>14</v>
      </c>
      <c r="B37" s="1" t="s">
        <v>7</v>
      </c>
      <c r="C37" s="30" t="s">
        <v>91</v>
      </c>
      <c r="D37" s="3">
        <v>2020</v>
      </c>
      <c r="E37" s="31">
        <v>22.76</v>
      </c>
    </row>
    <row r="38" spans="1:5" x14ac:dyDescent="0.25">
      <c r="B38" s="1"/>
      <c r="C38" s="1"/>
      <c r="D38" s="3">
        <v>2021</v>
      </c>
      <c r="E38" s="32">
        <v>17.510000000000002</v>
      </c>
    </row>
    <row r="39" spans="1:5" x14ac:dyDescent="0.25">
      <c r="B39" s="1"/>
      <c r="C39" s="1"/>
      <c r="D39" s="3">
        <v>2022</v>
      </c>
      <c r="E39" s="33">
        <v>17.510000000000002</v>
      </c>
    </row>
    <row r="40" spans="1:5" x14ac:dyDescent="0.25">
      <c r="B40" s="1"/>
      <c r="C40" s="1"/>
      <c r="D40" s="3">
        <v>2023</v>
      </c>
      <c r="E40" s="33">
        <v>15.09</v>
      </c>
    </row>
    <row r="41" spans="1:5" x14ac:dyDescent="0.25">
      <c r="A41" s="5">
        <v>15</v>
      </c>
      <c r="B41" s="1" t="s">
        <v>44</v>
      </c>
      <c r="C41" s="1" t="s">
        <v>120</v>
      </c>
      <c r="D41" s="3">
        <v>2023</v>
      </c>
      <c r="E41" s="33">
        <v>24.44</v>
      </c>
    </row>
    <row r="42" spans="1:5" x14ac:dyDescent="0.25">
      <c r="A42" s="5">
        <v>16</v>
      </c>
      <c r="B42" s="1" t="s">
        <v>8</v>
      </c>
      <c r="C42" s="30" t="s">
        <v>92</v>
      </c>
      <c r="D42" s="3">
        <v>2020</v>
      </c>
      <c r="E42" s="31">
        <v>27.03</v>
      </c>
    </row>
    <row r="43" spans="1:5" x14ac:dyDescent="0.25">
      <c r="B43" s="1"/>
      <c r="C43" s="1"/>
      <c r="D43" s="3">
        <v>2021</v>
      </c>
      <c r="E43" s="32">
        <v>24.4</v>
      </c>
    </row>
    <row r="44" spans="1:5" x14ac:dyDescent="0.25">
      <c r="B44" s="1"/>
      <c r="C44" s="1"/>
      <c r="D44" s="3">
        <v>2022</v>
      </c>
      <c r="E44" s="33">
        <v>20.23</v>
      </c>
    </row>
    <row r="45" spans="1:5" x14ac:dyDescent="0.25">
      <c r="B45" s="1"/>
      <c r="C45" s="1"/>
      <c r="D45" s="3">
        <v>2023</v>
      </c>
      <c r="E45" s="33">
        <v>18.87</v>
      </c>
    </row>
    <row r="46" spans="1:5" x14ac:dyDescent="0.25">
      <c r="A46" s="5">
        <v>17</v>
      </c>
      <c r="B46" s="1" t="s">
        <v>9</v>
      </c>
      <c r="C46" s="30" t="s">
        <v>93</v>
      </c>
      <c r="D46" s="3">
        <v>2020</v>
      </c>
      <c r="E46" s="31">
        <v>26.31</v>
      </c>
    </row>
    <row r="47" spans="1:5" x14ac:dyDescent="0.25">
      <c r="B47" s="1"/>
      <c r="C47" s="1"/>
      <c r="D47" s="3">
        <v>2021</v>
      </c>
      <c r="E47" s="32">
        <v>23.15</v>
      </c>
    </row>
    <row r="48" spans="1:5" x14ac:dyDescent="0.25">
      <c r="A48" s="5">
        <v>18</v>
      </c>
      <c r="B48" s="1" t="s">
        <v>40</v>
      </c>
      <c r="C48" s="34" t="s">
        <v>94</v>
      </c>
      <c r="D48" s="3">
        <v>2022</v>
      </c>
      <c r="E48" s="33">
        <v>17.600000000000001</v>
      </c>
    </row>
    <row r="49" spans="1:5" x14ac:dyDescent="0.25">
      <c r="B49" s="1"/>
      <c r="C49" s="1"/>
      <c r="D49" s="3">
        <v>2023</v>
      </c>
      <c r="E49" s="33">
        <v>14.9</v>
      </c>
    </row>
    <row r="50" spans="1:5" x14ac:dyDescent="0.25">
      <c r="A50" s="5">
        <v>19</v>
      </c>
      <c r="B50" s="1" t="s">
        <v>10</v>
      </c>
      <c r="C50" s="30" t="s">
        <v>95</v>
      </c>
      <c r="D50" s="3">
        <v>2020</v>
      </c>
      <c r="E50" s="31">
        <v>11.77</v>
      </c>
    </row>
    <row r="51" spans="1:5" x14ac:dyDescent="0.25">
      <c r="B51" s="1"/>
      <c r="C51" s="1"/>
      <c r="D51" s="3">
        <v>2021</v>
      </c>
      <c r="E51" s="32">
        <v>11.31</v>
      </c>
    </row>
    <row r="52" spans="1:5" x14ac:dyDescent="0.25">
      <c r="B52" s="1"/>
      <c r="C52" s="1"/>
      <c r="D52" s="3">
        <v>2022</v>
      </c>
      <c r="E52" s="33">
        <v>11.31</v>
      </c>
    </row>
    <row r="53" spans="1:5" x14ac:dyDescent="0.25">
      <c r="B53" s="1"/>
      <c r="C53" s="1"/>
      <c r="D53" s="3">
        <v>2023</v>
      </c>
      <c r="E53" s="33">
        <v>12.67</v>
      </c>
    </row>
    <row r="54" spans="1:5" x14ac:dyDescent="0.25">
      <c r="A54" s="5">
        <v>20</v>
      </c>
      <c r="B54" s="1" t="s">
        <v>11</v>
      </c>
      <c r="C54" s="30" t="s">
        <v>96</v>
      </c>
      <c r="D54" s="3">
        <v>2020</v>
      </c>
      <c r="E54" s="31">
        <v>25.65</v>
      </c>
    </row>
    <row r="55" spans="1:5" x14ac:dyDescent="0.25">
      <c r="B55" s="1"/>
      <c r="C55" s="1"/>
      <c r="D55" s="3">
        <v>2021</v>
      </c>
      <c r="E55" s="32">
        <v>25.5</v>
      </c>
    </row>
    <row r="56" spans="1:5" x14ac:dyDescent="0.25">
      <c r="B56" s="1"/>
      <c r="C56" s="1"/>
      <c r="D56" s="3">
        <v>2022</v>
      </c>
      <c r="E56" s="33">
        <v>27.6</v>
      </c>
    </row>
    <row r="57" spans="1:5" x14ac:dyDescent="0.25">
      <c r="A57" s="5">
        <v>21</v>
      </c>
      <c r="B57" s="1" t="s">
        <v>45</v>
      </c>
      <c r="C57" s="1" t="s">
        <v>121</v>
      </c>
      <c r="D57" s="3">
        <v>2023</v>
      </c>
      <c r="E57" s="33">
        <v>21.12</v>
      </c>
    </row>
    <row r="58" spans="1:5" x14ac:dyDescent="0.25">
      <c r="A58" s="5">
        <v>22</v>
      </c>
      <c r="B58" s="1" t="s">
        <v>12</v>
      </c>
      <c r="C58" s="30" t="s">
        <v>97</v>
      </c>
      <c r="D58" s="3">
        <v>2020</v>
      </c>
      <c r="E58" s="31">
        <v>25.73</v>
      </c>
    </row>
    <row r="59" spans="1:5" x14ac:dyDescent="0.25">
      <c r="B59" s="1"/>
      <c r="C59" s="1"/>
      <c r="D59" s="3">
        <v>2021</v>
      </c>
      <c r="E59" s="32">
        <v>25.86</v>
      </c>
    </row>
    <row r="60" spans="1:5" x14ac:dyDescent="0.25">
      <c r="B60" s="1"/>
      <c r="C60" s="1"/>
      <c r="D60" s="3">
        <v>2022</v>
      </c>
      <c r="E60" s="33">
        <v>25.86</v>
      </c>
    </row>
    <row r="61" spans="1:5" x14ac:dyDescent="0.25">
      <c r="A61" s="5">
        <v>23</v>
      </c>
      <c r="B61" s="1" t="s">
        <v>13</v>
      </c>
      <c r="C61" s="30" t="s">
        <v>98</v>
      </c>
      <c r="D61" s="3">
        <v>2020</v>
      </c>
      <c r="E61" s="31">
        <v>25.92</v>
      </c>
    </row>
    <row r="62" spans="1:5" x14ac:dyDescent="0.25">
      <c r="A62" s="5">
        <v>24</v>
      </c>
      <c r="B62" s="1" t="s">
        <v>34</v>
      </c>
      <c r="C62" s="35" t="s">
        <v>99</v>
      </c>
      <c r="D62" s="3">
        <v>2021</v>
      </c>
      <c r="E62" s="32">
        <v>21.61</v>
      </c>
    </row>
    <row r="63" spans="1:5" x14ac:dyDescent="0.25">
      <c r="A63" s="5">
        <v>25</v>
      </c>
      <c r="B63" s="1" t="s">
        <v>14</v>
      </c>
      <c r="C63" s="30" t="s">
        <v>100</v>
      </c>
      <c r="D63" s="3">
        <v>2020</v>
      </c>
      <c r="E63" s="31">
        <v>29.63</v>
      </c>
    </row>
    <row r="64" spans="1:5" x14ac:dyDescent="0.25">
      <c r="A64" s="5">
        <v>26</v>
      </c>
      <c r="B64" s="1" t="s">
        <v>15</v>
      </c>
      <c r="C64" s="30" t="s">
        <v>101</v>
      </c>
      <c r="D64" s="3">
        <v>2020</v>
      </c>
      <c r="E64" s="31">
        <v>11.45</v>
      </c>
    </row>
    <row r="65" spans="1:5" x14ac:dyDescent="0.25">
      <c r="B65" s="1"/>
      <c r="C65" s="1"/>
      <c r="D65" s="3">
        <v>2021</v>
      </c>
      <c r="E65" s="32">
        <v>14.08</v>
      </c>
    </row>
    <row r="66" spans="1:5" x14ac:dyDescent="0.25">
      <c r="B66" s="1"/>
      <c r="C66" s="1"/>
      <c r="D66" s="3">
        <v>2022</v>
      </c>
      <c r="E66" s="33">
        <v>15.15</v>
      </c>
    </row>
    <row r="67" spans="1:5" x14ac:dyDescent="0.25">
      <c r="B67" s="1"/>
      <c r="C67" s="1"/>
      <c r="D67" s="3">
        <v>2023</v>
      </c>
      <c r="E67" s="33">
        <v>15.15</v>
      </c>
    </row>
    <row r="68" spans="1:5" x14ac:dyDescent="0.25">
      <c r="A68" s="5">
        <v>27</v>
      </c>
      <c r="B68" s="1" t="s">
        <v>35</v>
      </c>
      <c r="C68" s="35" t="s">
        <v>102</v>
      </c>
      <c r="D68" s="3">
        <v>2021</v>
      </c>
      <c r="E68" s="32">
        <v>18.670000000000002</v>
      </c>
    </row>
    <row r="69" spans="1:5" x14ac:dyDescent="0.25">
      <c r="B69" s="1"/>
      <c r="C69" s="1"/>
      <c r="D69" s="3">
        <v>2022</v>
      </c>
      <c r="E69" s="33">
        <v>20.37</v>
      </c>
    </row>
    <row r="70" spans="1:5" x14ac:dyDescent="0.25">
      <c r="A70" s="5">
        <v>28</v>
      </c>
      <c r="B70" s="1" t="s">
        <v>16</v>
      </c>
      <c r="C70" s="30" t="s">
        <v>103</v>
      </c>
      <c r="D70" s="3">
        <v>2020</v>
      </c>
      <c r="E70" s="31">
        <v>20.5</v>
      </c>
    </row>
    <row r="71" spans="1:5" x14ac:dyDescent="0.25">
      <c r="B71" s="1"/>
      <c r="C71" s="1"/>
      <c r="D71" s="3">
        <v>2021</v>
      </c>
      <c r="E71" s="32">
        <v>21.99</v>
      </c>
    </row>
    <row r="72" spans="1:5" x14ac:dyDescent="0.25">
      <c r="B72" s="1"/>
      <c r="C72" s="1"/>
      <c r="D72" s="3">
        <v>2022</v>
      </c>
      <c r="E72" s="33">
        <v>21.99</v>
      </c>
    </row>
    <row r="73" spans="1:5" x14ac:dyDescent="0.25">
      <c r="B73" s="1"/>
      <c r="C73" s="1"/>
      <c r="D73" s="3">
        <v>2023</v>
      </c>
      <c r="E73" s="33">
        <v>20.309999999999999</v>
      </c>
    </row>
    <row r="74" spans="1:5" x14ac:dyDescent="0.25">
      <c r="A74" s="5">
        <v>29</v>
      </c>
      <c r="B74" s="1" t="s">
        <v>41</v>
      </c>
      <c r="C74" s="34" t="s">
        <v>128</v>
      </c>
      <c r="D74" s="3">
        <v>2022</v>
      </c>
      <c r="E74" s="33">
        <v>26.11</v>
      </c>
    </row>
    <row r="75" spans="1:5" x14ac:dyDescent="0.25">
      <c r="B75" s="1"/>
      <c r="C75" s="1"/>
      <c r="D75" s="3">
        <v>2023</v>
      </c>
      <c r="E75" s="33">
        <v>25.7</v>
      </c>
    </row>
    <row r="76" spans="1:5" x14ac:dyDescent="0.25">
      <c r="A76" s="5">
        <v>30</v>
      </c>
      <c r="B76" s="1" t="s">
        <v>17</v>
      </c>
      <c r="C76" s="30" t="s">
        <v>104</v>
      </c>
      <c r="D76" s="3">
        <v>2020</v>
      </c>
      <c r="E76" s="31">
        <v>18.489999999999998</v>
      </c>
    </row>
    <row r="77" spans="1:5" x14ac:dyDescent="0.25">
      <c r="B77" s="1"/>
      <c r="C77" s="1"/>
      <c r="D77" s="3">
        <v>2021</v>
      </c>
      <c r="E77" s="32">
        <v>18.16</v>
      </c>
    </row>
    <row r="78" spans="1:5" x14ac:dyDescent="0.25">
      <c r="B78" s="1"/>
      <c r="C78" s="1"/>
      <c r="D78" s="3">
        <v>2022</v>
      </c>
      <c r="E78" s="33">
        <v>17.95</v>
      </c>
    </row>
    <row r="79" spans="1:5" x14ac:dyDescent="0.25">
      <c r="B79" s="1"/>
      <c r="C79" s="1"/>
      <c r="D79" s="3">
        <v>2023</v>
      </c>
      <c r="E79" s="33">
        <v>17.7</v>
      </c>
    </row>
    <row r="80" spans="1:5" x14ac:dyDescent="0.25">
      <c r="A80" s="5">
        <v>31</v>
      </c>
      <c r="B80" s="1" t="s">
        <v>18</v>
      </c>
      <c r="C80" s="30" t="s">
        <v>105</v>
      </c>
      <c r="D80" s="3">
        <v>2020</v>
      </c>
      <c r="E80" s="31">
        <v>29.08</v>
      </c>
    </row>
    <row r="81" spans="1:5" x14ac:dyDescent="0.25">
      <c r="B81" s="1"/>
      <c r="C81" s="1"/>
      <c r="D81" s="3">
        <v>2022</v>
      </c>
      <c r="E81" s="33">
        <v>27.39</v>
      </c>
    </row>
    <row r="82" spans="1:5" x14ac:dyDescent="0.25">
      <c r="A82" s="5">
        <v>32</v>
      </c>
      <c r="B82" s="1" t="s">
        <v>19</v>
      </c>
      <c r="C82" s="30" t="s">
        <v>106</v>
      </c>
      <c r="D82" s="3">
        <v>2020</v>
      </c>
      <c r="E82" s="31">
        <v>24.97</v>
      </c>
    </row>
    <row r="83" spans="1:5" x14ac:dyDescent="0.25">
      <c r="B83" s="1"/>
      <c r="C83" s="1"/>
      <c r="D83" s="3">
        <v>2021</v>
      </c>
      <c r="E83" s="32">
        <v>26.92</v>
      </c>
    </row>
    <row r="84" spans="1:5" x14ac:dyDescent="0.25">
      <c r="B84" s="1"/>
      <c r="C84" s="1"/>
      <c r="D84" s="3">
        <v>2022</v>
      </c>
      <c r="E84" s="33">
        <v>21.03</v>
      </c>
    </row>
    <row r="85" spans="1:5" x14ac:dyDescent="0.25">
      <c r="B85" s="1"/>
      <c r="C85" s="1"/>
      <c r="D85" s="3">
        <v>2023</v>
      </c>
      <c r="E85" s="33">
        <v>20.41</v>
      </c>
    </row>
    <row r="86" spans="1:5" x14ac:dyDescent="0.25">
      <c r="A86" s="5">
        <v>33</v>
      </c>
      <c r="B86" s="1" t="s">
        <v>46</v>
      </c>
      <c r="C86" s="1" t="s">
        <v>122</v>
      </c>
      <c r="D86" s="3">
        <v>2023</v>
      </c>
      <c r="E86" s="33">
        <v>15.9</v>
      </c>
    </row>
    <row r="87" spans="1:5" x14ac:dyDescent="0.25">
      <c r="A87" s="5">
        <v>34</v>
      </c>
      <c r="B87" s="1" t="s">
        <v>42</v>
      </c>
      <c r="C87" s="34" t="s">
        <v>107</v>
      </c>
      <c r="D87" s="3">
        <v>2022</v>
      </c>
      <c r="E87" s="33">
        <v>25.37</v>
      </c>
    </row>
    <row r="88" spans="1:5" x14ac:dyDescent="0.25">
      <c r="A88" s="5">
        <v>35</v>
      </c>
      <c r="B88" s="1" t="s">
        <v>20</v>
      </c>
      <c r="C88" s="30" t="s">
        <v>108</v>
      </c>
      <c r="D88" s="3">
        <v>2020</v>
      </c>
      <c r="E88" s="31">
        <v>20.45</v>
      </c>
    </row>
    <row r="89" spans="1:5" x14ac:dyDescent="0.25">
      <c r="B89" s="1"/>
      <c r="C89" s="1"/>
      <c r="D89" s="3">
        <v>2021</v>
      </c>
      <c r="E89" s="32">
        <v>20.11</v>
      </c>
    </row>
    <row r="90" spans="1:5" x14ac:dyDescent="0.25">
      <c r="A90" s="5">
        <v>36</v>
      </c>
      <c r="B90" s="1" t="s">
        <v>47</v>
      </c>
      <c r="C90" s="1" t="s">
        <v>123</v>
      </c>
      <c r="D90" s="3">
        <v>2023</v>
      </c>
      <c r="E90" s="33">
        <v>22.74</v>
      </c>
    </row>
    <row r="91" spans="1:5" x14ac:dyDescent="0.25">
      <c r="A91" s="5">
        <v>37</v>
      </c>
      <c r="B91" s="1" t="s">
        <v>21</v>
      </c>
      <c r="C91" s="30" t="s">
        <v>109</v>
      </c>
      <c r="D91" s="3">
        <v>2020</v>
      </c>
      <c r="E91" s="31">
        <v>16.57</v>
      </c>
    </row>
    <row r="92" spans="1:5" x14ac:dyDescent="0.25">
      <c r="B92" s="1"/>
      <c r="C92" s="1"/>
      <c r="D92" s="3">
        <v>2021</v>
      </c>
      <c r="E92" s="32">
        <v>16.100000000000001</v>
      </c>
    </row>
    <row r="93" spans="1:5" x14ac:dyDescent="0.25">
      <c r="B93" s="1"/>
      <c r="C93" s="1"/>
      <c r="D93" s="3">
        <v>2022</v>
      </c>
      <c r="E93" s="33">
        <v>16.100000000000001</v>
      </c>
    </row>
    <row r="94" spans="1:5" x14ac:dyDescent="0.25">
      <c r="B94" s="1"/>
      <c r="C94" s="1"/>
      <c r="D94" s="3">
        <v>2023</v>
      </c>
      <c r="E94" s="33">
        <v>15.35</v>
      </c>
    </row>
    <row r="95" spans="1:5" x14ac:dyDescent="0.25">
      <c r="A95" s="5">
        <v>38</v>
      </c>
      <c r="B95" s="1" t="s">
        <v>36</v>
      </c>
      <c r="C95" s="35" t="s">
        <v>110</v>
      </c>
      <c r="D95" s="3">
        <v>2021</v>
      </c>
      <c r="E95" s="32">
        <v>28.38</v>
      </c>
    </row>
    <row r="96" spans="1:5" x14ac:dyDescent="0.25">
      <c r="A96" s="5">
        <v>39</v>
      </c>
      <c r="B96" s="1" t="s">
        <v>22</v>
      </c>
      <c r="C96" s="30" t="s">
        <v>111</v>
      </c>
      <c r="D96" s="3">
        <v>2020</v>
      </c>
      <c r="E96" s="31">
        <v>29.15</v>
      </c>
    </row>
    <row r="97" spans="1:5" x14ac:dyDescent="0.25">
      <c r="A97" s="5">
        <v>40</v>
      </c>
      <c r="B97" s="1" t="s">
        <v>23</v>
      </c>
      <c r="C97" s="30" t="s">
        <v>112</v>
      </c>
      <c r="D97" s="3">
        <v>2020</v>
      </c>
      <c r="E97" s="31">
        <v>24.4</v>
      </c>
    </row>
    <row r="98" spans="1:5" x14ac:dyDescent="0.25">
      <c r="A98" s="5">
        <v>41</v>
      </c>
      <c r="B98" s="1" t="s">
        <v>24</v>
      </c>
      <c r="C98" s="30" t="s">
        <v>113</v>
      </c>
      <c r="D98" s="3">
        <v>2020</v>
      </c>
      <c r="E98" s="31">
        <v>19.63</v>
      </c>
    </row>
    <row r="99" spans="1:5" x14ac:dyDescent="0.25">
      <c r="A99" s="5">
        <v>42</v>
      </c>
      <c r="B99" s="1" t="s">
        <v>25</v>
      </c>
      <c r="C99" s="30" t="s">
        <v>114</v>
      </c>
      <c r="D99" s="3">
        <v>2020</v>
      </c>
      <c r="E99" s="31">
        <v>27.71</v>
      </c>
    </row>
    <row r="100" spans="1:5" x14ac:dyDescent="0.25">
      <c r="B100" s="1"/>
      <c r="C100" s="1"/>
      <c r="D100" s="3">
        <v>2021</v>
      </c>
      <c r="E100" s="32">
        <v>27.71</v>
      </c>
    </row>
    <row r="101" spans="1:5" x14ac:dyDescent="0.25">
      <c r="B101" s="1"/>
      <c r="C101" s="1"/>
      <c r="D101" s="3">
        <v>2022</v>
      </c>
      <c r="E101" s="33">
        <v>27.58</v>
      </c>
    </row>
    <row r="102" spans="1:5" x14ac:dyDescent="0.25">
      <c r="B102" s="1"/>
      <c r="C102" s="1"/>
      <c r="D102" s="3">
        <v>2023</v>
      </c>
      <c r="E102" s="33">
        <v>23.25</v>
      </c>
    </row>
    <row r="103" spans="1:5" x14ac:dyDescent="0.25">
      <c r="A103" s="5">
        <v>43</v>
      </c>
      <c r="B103" s="1" t="s">
        <v>26</v>
      </c>
      <c r="C103" s="30" t="s">
        <v>115</v>
      </c>
      <c r="D103" s="3">
        <v>2020</v>
      </c>
      <c r="E103" s="31">
        <v>26.76</v>
      </c>
    </row>
    <row r="104" spans="1:5" x14ac:dyDescent="0.25">
      <c r="B104" s="1"/>
      <c r="C104" s="1"/>
      <c r="D104" s="3">
        <v>2021</v>
      </c>
      <c r="E104" s="32">
        <v>25.31</v>
      </c>
    </row>
    <row r="105" spans="1:5" x14ac:dyDescent="0.25">
      <c r="B105" s="1"/>
      <c r="C105" s="1"/>
      <c r="D105" s="3">
        <v>2022</v>
      </c>
      <c r="E105" s="33">
        <v>25.37</v>
      </c>
    </row>
    <row r="106" spans="1:5" x14ac:dyDescent="0.25">
      <c r="B106" s="1"/>
      <c r="C106" s="1"/>
      <c r="D106" s="3">
        <v>2023</v>
      </c>
      <c r="E106" s="33">
        <v>27.09</v>
      </c>
    </row>
    <row r="107" spans="1:5" x14ac:dyDescent="0.25">
      <c r="A107" s="5">
        <v>44</v>
      </c>
      <c r="B107" s="1" t="s">
        <v>27</v>
      </c>
      <c r="C107" s="30" t="s">
        <v>116</v>
      </c>
      <c r="D107" s="3">
        <v>2020</v>
      </c>
      <c r="E107" s="31">
        <v>27.13</v>
      </c>
    </row>
    <row r="108" spans="1:5" x14ac:dyDescent="0.25">
      <c r="B108" s="1"/>
      <c r="C108" s="1"/>
      <c r="D108" s="3">
        <v>2021</v>
      </c>
      <c r="E108" s="32">
        <v>27.65</v>
      </c>
    </row>
    <row r="109" spans="1:5" x14ac:dyDescent="0.25">
      <c r="B109" s="1"/>
      <c r="C109" s="1"/>
      <c r="D109" s="3">
        <v>2022</v>
      </c>
      <c r="E109" s="33">
        <v>26.78</v>
      </c>
    </row>
    <row r="110" spans="1:5" x14ac:dyDescent="0.25">
      <c r="B110" s="1"/>
      <c r="C110" s="1"/>
      <c r="D110" s="3">
        <v>2023</v>
      </c>
      <c r="E110" s="33">
        <v>26.29</v>
      </c>
    </row>
    <row r="111" spans="1:5" x14ac:dyDescent="0.25">
      <c r="A111" s="5">
        <v>45</v>
      </c>
      <c r="B111" s="1" t="s">
        <v>48</v>
      </c>
      <c r="C111" s="1" t="s">
        <v>124</v>
      </c>
      <c r="D111" s="3">
        <v>2023</v>
      </c>
      <c r="E111" s="33">
        <v>17.96</v>
      </c>
    </row>
    <row r="112" spans="1:5" x14ac:dyDescent="0.25">
      <c r="A112" s="5">
        <v>46</v>
      </c>
      <c r="B112" s="1" t="s">
        <v>43</v>
      </c>
      <c r="C112" s="34" t="s">
        <v>117</v>
      </c>
      <c r="D112" s="3">
        <v>2022</v>
      </c>
      <c r="E112" s="33">
        <v>18.5</v>
      </c>
    </row>
    <row r="113" spans="1:5" x14ac:dyDescent="0.25">
      <c r="B113" s="1"/>
      <c r="C113" s="1"/>
      <c r="D113" s="3">
        <v>2023</v>
      </c>
      <c r="E113" s="33">
        <v>19.059999999999999</v>
      </c>
    </row>
    <row r="114" spans="1:5" x14ac:dyDescent="0.25">
      <c r="A114" s="5">
        <v>47</v>
      </c>
      <c r="B114" s="1" t="s">
        <v>28</v>
      </c>
      <c r="C114" s="30" t="s">
        <v>118</v>
      </c>
      <c r="D114" s="3">
        <v>2020</v>
      </c>
      <c r="E114" s="31">
        <v>18.48</v>
      </c>
    </row>
    <row r="115" spans="1:5" x14ac:dyDescent="0.25">
      <c r="B115" s="29"/>
      <c r="C115" s="29"/>
      <c r="D115" s="3">
        <v>2021</v>
      </c>
      <c r="E115" s="32">
        <v>17.559999999999999</v>
      </c>
    </row>
    <row r="116" spans="1:5" x14ac:dyDescent="0.25">
      <c r="B116" s="29"/>
      <c r="C116" s="29"/>
      <c r="D116" s="3">
        <v>2022</v>
      </c>
      <c r="E116" s="33">
        <v>17.559999999999999</v>
      </c>
    </row>
    <row r="117" spans="1:5" x14ac:dyDescent="0.25">
      <c r="B117" s="29"/>
      <c r="C117" s="29"/>
      <c r="D117" s="3">
        <v>2023</v>
      </c>
      <c r="E117" s="33">
        <v>18.8</v>
      </c>
    </row>
    <row r="118" spans="1:5" x14ac:dyDescent="0.25">
      <c r="A118" s="5">
        <v>48</v>
      </c>
      <c r="B118" s="29" t="s">
        <v>29</v>
      </c>
      <c r="C118" s="30" t="s">
        <v>119</v>
      </c>
      <c r="D118" s="3">
        <v>2020</v>
      </c>
      <c r="E118" s="31">
        <v>13.21</v>
      </c>
    </row>
    <row r="119" spans="1:5" x14ac:dyDescent="0.25">
      <c r="B119" s="29"/>
      <c r="C119" s="29"/>
      <c r="D119" s="3">
        <v>2021</v>
      </c>
      <c r="E119" s="32">
        <v>13.75</v>
      </c>
    </row>
  </sheetData>
  <conditionalFormatting sqref="C2">
    <cfRule type="expression" dxfId="124" priority="38">
      <formula>$G2="Baru"</formula>
    </cfRule>
  </conditionalFormatting>
  <conditionalFormatting sqref="C6">
    <cfRule type="expression" dxfId="123" priority="37">
      <formula>$I6="Baru"</formula>
    </cfRule>
  </conditionalFormatting>
  <conditionalFormatting sqref="C7">
    <cfRule type="expression" dxfId="122" priority="36">
      <formula>$G7="Baru"</formula>
    </cfRule>
  </conditionalFormatting>
  <conditionalFormatting sqref="C11">
    <cfRule type="expression" dxfId="121" priority="35">
      <formula>$G11="Baru"</formula>
    </cfRule>
  </conditionalFormatting>
  <conditionalFormatting sqref="C12">
    <cfRule type="expression" dxfId="120" priority="34">
      <formula>$I12="Baru"</formula>
    </cfRule>
  </conditionalFormatting>
  <conditionalFormatting sqref="C15">
    <cfRule type="expression" dxfId="119" priority="33">
      <formula>$G15="Baru"</formula>
    </cfRule>
  </conditionalFormatting>
  <conditionalFormatting sqref="C19">
    <cfRule type="expression" dxfId="118" priority="32">
      <formula>$G19="Baru"</formula>
    </cfRule>
  </conditionalFormatting>
  <conditionalFormatting sqref="C23">
    <cfRule type="expression" dxfId="117" priority="31">
      <formula>$I23="Baru"</formula>
    </cfRule>
  </conditionalFormatting>
  <conditionalFormatting sqref="C26">
    <cfRule type="expression" dxfId="116" priority="30">
      <formula>$G26="Baru"</formula>
    </cfRule>
  </conditionalFormatting>
  <conditionalFormatting sqref="C28:C29">
    <cfRule type="expression" dxfId="115" priority="29">
      <formula>$I28="Baru"</formula>
    </cfRule>
  </conditionalFormatting>
  <conditionalFormatting sqref="C31">
    <cfRule type="expression" dxfId="114" priority="28">
      <formula>$G31="Baru"</formula>
    </cfRule>
  </conditionalFormatting>
  <conditionalFormatting sqref="C35">
    <cfRule type="expression" dxfId="113" priority="27">
      <formula>$I35="Baru"</formula>
    </cfRule>
  </conditionalFormatting>
  <conditionalFormatting sqref="C37">
    <cfRule type="expression" dxfId="112" priority="26">
      <formula>$G37="Baru"</formula>
    </cfRule>
  </conditionalFormatting>
  <conditionalFormatting sqref="C42">
    <cfRule type="expression" dxfId="111" priority="25">
      <formula>$G42="Baru"</formula>
    </cfRule>
  </conditionalFormatting>
  <conditionalFormatting sqref="C46">
    <cfRule type="expression" dxfId="110" priority="24">
      <formula>$G46="Baru"</formula>
    </cfRule>
  </conditionalFormatting>
  <conditionalFormatting sqref="C48">
    <cfRule type="expression" dxfId="109" priority="23">
      <formula>$I48="Baru"</formula>
    </cfRule>
  </conditionalFormatting>
  <conditionalFormatting sqref="C50">
    <cfRule type="expression" dxfId="108" priority="22">
      <formula>$G50="Baru"</formula>
    </cfRule>
  </conditionalFormatting>
  <conditionalFormatting sqref="C54">
    <cfRule type="expression" dxfId="107" priority="21">
      <formula>$G54="Baru"</formula>
    </cfRule>
  </conditionalFormatting>
  <conditionalFormatting sqref="C58">
    <cfRule type="expression" dxfId="106" priority="20">
      <formula>$G58="Baru"</formula>
    </cfRule>
  </conditionalFormatting>
  <conditionalFormatting sqref="C61">
    <cfRule type="expression" dxfId="105" priority="19">
      <formula>$G61="Baru"</formula>
    </cfRule>
  </conditionalFormatting>
  <conditionalFormatting sqref="C62">
    <cfRule type="expression" dxfId="104" priority="18">
      <formula>$I62="Baru"</formula>
    </cfRule>
  </conditionalFormatting>
  <conditionalFormatting sqref="C63:C64">
    <cfRule type="expression" dxfId="103" priority="17">
      <formula>$G63="Baru"</formula>
    </cfRule>
  </conditionalFormatting>
  <conditionalFormatting sqref="C68">
    <cfRule type="expression" dxfId="102" priority="16">
      <formula>$I68="Baru"</formula>
    </cfRule>
  </conditionalFormatting>
  <conditionalFormatting sqref="C70">
    <cfRule type="expression" dxfId="101" priority="15">
      <formula>$G70="Baru"</formula>
    </cfRule>
  </conditionalFormatting>
  <conditionalFormatting sqref="C74">
    <cfRule type="expression" dxfId="100" priority="14">
      <formula>$I74="Baru"</formula>
    </cfRule>
  </conditionalFormatting>
  <conditionalFormatting sqref="C76">
    <cfRule type="expression" dxfId="99" priority="13">
      <formula>$G76="Baru"</formula>
    </cfRule>
  </conditionalFormatting>
  <conditionalFormatting sqref="C80">
    <cfRule type="expression" dxfId="98" priority="12">
      <formula>$G80="Baru"</formula>
    </cfRule>
  </conditionalFormatting>
  <conditionalFormatting sqref="C82">
    <cfRule type="expression" dxfId="97" priority="11">
      <formula>$G82="Baru"</formula>
    </cfRule>
  </conditionalFormatting>
  <conditionalFormatting sqref="C87">
    <cfRule type="expression" dxfId="96" priority="10">
      <formula>$I87="Baru"</formula>
    </cfRule>
  </conditionalFormatting>
  <conditionalFormatting sqref="C88">
    <cfRule type="expression" dxfId="95" priority="9">
      <formula>$G88="Baru"</formula>
    </cfRule>
  </conditionalFormatting>
  <conditionalFormatting sqref="C91">
    <cfRule type="expression" dxfId="94" priority="8">
      <formula>$G91="Baru"</formula>
    </cfRule>
  </conditionalFormatting>
  <conditionalFormatting sqref="C95">
    <cfRule type="expression" dxfId="93" priority="7">
      <formula>$I95="Baru"</formula>
    </cfRule>
  </conditionalFormatting>
  <conditionalFormatting sqref="C96:C99">
    <cfRule type="expression" dxfId="92" priority="6">
      <formula>$G96="Baru"</formula>
    </cfRule>
  </conditionalFormatting>
  <conditionalFormatting sqref="C103">
    <cfRule type="expression" dxfId="91" priority="5">
      <formula>$G103="Baru"</formula>
    </cfRule>
  </conditionalFormatting>
  <conditionalFormatting sqref="C107">
    <cfRule type="expression" dxfId="90" priority="4">
      <formula>$G107="Baru"</formula>
    </cfRule>
  </conditionalFormatting>
  <conditionalFormatting sqref="C112">
    <cfRule type="expression" dxfId="89" priority="3">
      <formula>$I112="Baru"</formula>
    </cfRule>
  </conditionalFormatting>
  <conditionalFormatting sqref="C114">
    <cfRule type="expression" dxfId="88" priority="2">
      <formula>$G114="Baru"</formula>
    </cfRule>
  </conditionalFormatting>
  <conditionalFormatting sqref="C118">
    <cfRule type="expression" dxfId="87" priority="1">
      <formula>$G118="Baru"</formula>
    </cfRule>
  </conditionalFormatting>
  <conditionalFormatting sqref="E2">
    <cfRule type="expression" dxfId="86" priority="125">
      <formula>$G2="Baru"</formula>
    </cfRule>
  </conditionalFormatting>
  <conditionalFormatting sqref="E3:E4">
    <cfRule type="expression" dxfId="85" priority="124">
      <formula>$I3="Baru"</formula>
    </cfRule>
  </conditionalFormatting>
  <conditionalFormatting sqref="E5">
    <cfRule type="expression" dxfId="84" priority="123">
      <formula>$K5="Baru"</formula>
    </cfRule>
  </conditionalFormatting>
  <conditionalFormatting sqref="E6">
    <cfRule type="expression" dxfId="83" priority="122">
      <formula>$I6="Baru"</formula>
    </cfRule>
  </conditionalFormatting>
  <conditionalFormatting sqref="E7">
    <cfRule type="expression" dxfId="82" priority="121">
      <formula>$G7="Baru"</formula>
    </cfRule>
  </conditionalFormatting>
  <conditionalFormatting sqref="E8:E9">
    <cfRule type="expression" dxfId="81" priority="120">
      <formula>$I8="Baru"</formula>
    </cfRule>
  </conditionalFormatting>
  <conditionalFormatting sqref="E10">
    <cfRule type="expression" dxfId="80" priority="119">
      <formula>$K10="Baru"</formula>
    </cfRule>
  </conditionalFormatting>
  <conditionalFormatting sqref="E11">
    <cfRule type="expression" dxfId="79" priority="118">
      <formula>$G11="Baru"</formula>
    </cfRule>
  </conditionalFormatting>
  <conditionalFormatting sqref="E12:E13">
    <cfRule type="expression" dxfId="78" priority="117">
      <formula>$I12="Baru"</formula>
    </cfRule>
  </conditionalFormatting>
  <conditionalFormatting sqref="E14">
    <cfRule type="expression" dxfId="77" priority="116">
      <formula>$K14="Baru"</formula>
    </cfRule>
  </conditionalFormatting>
  <conditionalFormatting sqref="E15">
    <cfRule type="expression" dxfId="76" priority="115">
      <formula>$G15="Baru"</formula>
    </cfRule>
  </conditionalFormatting>
  <conditionalFormatting sqref="E16:E17">
    <cfRule type="expression" dxfId="75" priority="114">
      <formula>$I16="Baru"</formula>
    </cfRule>
  </conditionalFormatting>
  <conditionalFormatting sqref="E18">
    <cfRule type="expression" dxfId="74" priority="113">
      <formula>$K18="Baru"</formula>
    </cfRule>
  </conditionalFormatting>
  <conditionalFormatting sqref="E19">
    <cfRule type="expression" dxfId="73" priority="112">
      <formula>$G19="Baru"</formula>
    </cfRule>
  </conditionalFormatting>
  <conditionalFormatting sqref="E20:E21">
    <cfRule type="expression" dxfId="72" priority="111">
      <formula>$I20="Baru"</formula>
    </cfRule>
  </conditionalFormatting>
  <conditionalFormatting sqref="E22">
    <cfRule type="expression" dxfId="71" priority="110">
      <formula>$K22="Baru"</formula>
    </cfRule>
  </conditionalFormatting>
  <conditionalFormatting sqref="E23:E24">
    <cfRule type="expression" dxfId="70" priority="109">
      <formula>$I23="Baru"</formula>
    </cfRule>
  </conditionalFormatting>
  <conditionalFormatting sqref="E25">
    <cfRule type="expression" dxfId="69" priority="108">
      <formula>$K25="Baru"</formula>
    </cfRule>
  </conditionalFormatting>
  <conditionalFormatting sqref="E26">
    <cfRule type="expression" dxfId="68" priority="107">
      <formula>$G26="Baru"</formula>
    </cfRule>
  </conditionalFormatting>
  <conditionalFormatting sqref="E27:E29">
    <cfRule type="expression" dxfId="67" priority="106">
      <formula>$I27="Baru"</formula>
    </cfRule>
  </conditionalFormatting>
  <conditionalFormatting sqref="E30">
    <cfRule type="expression" dxfId="66" priority="105">
      <formula>$K30="Baru"</formula>
    </cfRule>
  </conditionalFormatting>
  <conditionalFormatting sqref="E31">
    <cfRule type="expression" dxfId="65" priority="104">
      <formula>$G31="Baru"</formula>
    </cfRule>
  </conditionalFormatting>
  <conditionalFormatting sqref="E32:E33">
    <cfRule type="expression" dxfId="64" priority="103">
      <formula>$I32="Baru"</formula>
    </cfRule>
  </conditionalFormatting>
  <conditionalFormatting sqref="E34">
    <cfRule type="expression" dxfId="63" priority="102">
      <formula>$K34="Baru"</formula>
    </cfRule>
  </conditionalFormatting>
  <conditionalFormatting sqref="E35">
    <cfRule type="expression" dxfId="62" priority="98">
      <formula>$I35="Baru"</formula>
    </cfRule>
  </conditionalFormatting>
  <conditionalFormatting sqref="E36">
    <cfRule type="expression" dxfId="61" priority="97">
      <formula>$K36="Baru"</formula>
    </cfRule>
  </conditionalFormatting>
  <conditionalFormatting sqref="E37">
    <cfRule type="expression" dxfId="60" priority="101">
      <formula>$G35="Baru"</formula>
    </cfRule>
  </conditionalFormatting>
  <conditionalFormatting sqref="E38:E39">
    <cfRule type="expression" dxfId="59" priority="100">
      <formula>$I36="Baru"</formula>
    </cfRule>
  </conditionalFormatting>
  <conditionalFormatting sqref="E40">
    <cfRule type="expression" dxfId="58" priority="99">
      <formula>$K38="Baru"</formula>
    </cfRule>
  </conditionalFormatting>
  <conditionalFormatting sqref="E41">
    <cfRule type="expression" dxfId="57" priority="96">
      <formula>$K41="Baru"</formula>
    </cfRule>
  </conditionalFormatting>
  <conditionalFormatting sqref="E42">
    <cfRule type="expression" dxfId="56" priority="95">
      <formula>$G42="Baru"</formula>
    </cfRule>
  </conditionalFormatting>
  <conditionalFormatting sqref="E43:E44">
    <cfRule type="expression" dxfId="55" priority="94">
      <formula>$I43="Baru"</formula>
    </cfRule>
  </conditionalFormatting>
  <conditionalFormatting sqref="E45">
    <cfRule type="expression" dxfId="54" priority="93">
      <formula>$K45="Baru"</formula>
    </cfRule>
  </conditionalFormatting>
  <conditionalFormatting sqref="E46">
    <cfRule type="expression" dxfId="53" priority="92">
      <formula>$G46="Baru"</formula>
    </cfRule>
  </conditionalFormatting>
  <conditionalFormatting sqref="E47:E48">
    <cfRule type="expression" dxfId="52" priority="91">
      <formula>$I47="Baru"</formula>
    </cfRule>
  </conditionalFormatting>
  <conditionalFormatting sqref="E49">
    <cfRule type="expression" dxfId="51" priority="90">
      <formula>$K49="Baru"</formula>
    </cfRule>
  </conditionalFormatting>
  <conditionalFormatting sqref="E50">
    <cfRule type="expression" dxfId="50" priority="89">
      <formula>$G50="Baru"</formula>
    </cfRule>
  </conditionalFormatting>
  <conditionalFormatting sqref="E51:E52">
    <cfRule type="expression" dxfId="49" priority="88">
      <formula>$I51="Baru"</formula>
    </cfRule>
  </conditionalFormatting>
  <conditionalFormatting sqref="E53">
    <cfRule type="expression" dxfId="48" priority="87">
      <formula>$K53="Baru"</formula>
    </cfRule>
  </conditionalFormatting>
  <conditionalFormatting sqref="E54">
    <cfRule type="expression" dxfId="47" priority="86">
      <formula>$G54="Baru"</formula>
    </cfRule>
  </conditionalFormatting>
  <conditionalFormatting sqref="E55:E56">
    <cfRule type="expression" dxfId="46" priority="85">
      <formula>$I55="Baru"</formula>
    </cfRule>
  </conditionalFormatting>
  <conditionalFormatting sqref="E57">
    <cfRule type="expression" dxfId="45" priority="84">
      <formula>$K57="Baru"</formula>
    </cfRule>
  </conditionalFormatting>
  <conditionalFormatting sqref="E58">
    <cfRule type="expression" dxfId="44" priority="83">
      <formula>$G58="Baru"</formula>
    </cfRule>
  </conditionalFormatting>
  <conditionalFormatting sqref="E59:E60">
    <cfRule type="expression" dxfId="43" priority="82">
      <formula>$I59="Baru"</formula>
    </cfRule>
  </conditionalFormatting>
  <conditionalFormatting sqref="E61">
    <cfRule type="expression" dxfId="42" priority="81">
      <formula>$G61="Baru"</formula>
    </cfRule>
  </conditionalFormatting>
  <conditionalFormatting sqref="E62">
    <cfRule type="expression" dxfId="41" priority="80">
      <formula>$I62="Baru"</formula>
    </cfRule>
  </conditionalFormatting>
  <conditionalFormatting sqref="E63:E64">
    <cfRule type="expression" dxfId="40" priority="79">
      <formula>$G63="Baru"</formula>
    </cfRule>
  </conditionalFormatting>
  <conditionalFormatting sqref="E65:E66">
    <cfRule type="expression" dxfId="39" priority="78">
      <formula>$I65="Baru"</formula>
    </cfRule>
  </conditionalFormatting>
  <conditionalFormatting sqref="E67">
    <cfRule type="expression" dxfId="38" priority="77">
      <formula>$K67="Baru"</formula>
    </cfRule>
  </conditionalFormatting>
  <conditionalFormatting sqref="E68:E69">
    <cfRule type="expression" dxfId="37" priority="76">
      <formula>$I68="Baru"</formula>
    </cfRule>
  </conditionalFormatting>
  <conditionalFormatting sqref="E70">
    <cfRule type="expression" dxfId="36" priority="75">
      <formula>$G70="Baru"</formula>
    </cfRule>
  </conditionalFormatting>
  <conditionalFormatting sqref="E71:E72">
    <cfRule type="expression" dxfId="35" priority="74">
      <formula>$I71="Baru"</formula>
    </cfRule>
  </conditionalFormatting>
  <conditionalFormatting sqref="E73">
    <cfRule type="expression" dxfId="34" priority="73">
      <formula>$K73="Baru"</formula>
    </cfRule>
  </conditionalFormatting>
  <conditionalFormatting sqref="E74">
    <cfRule type="expression" dxfId="33" priority="72">
      <formula>$I74="Baru"</formula>
    </cfRule>
  </conditionalFormatting>
  <conditionalFormatting sqref="E75">
    <cfRule type="expression" dxfId="32" priority="71">
      <formula>$K75="Baru"</formula>
    </cfRule>
  </conditionalFormatting>
  <conditionalFormatting sqref="E76">
    <cfRule type="expression" dxfId="31" priority="70">
      <formula>$G76="Baru"</formula>
    </cfRule>
  </conditionalFormatting>
  <conditionalFormatting sqref="E77:E78">
    <cfRule type="expression" dxfId="30" priority="69">
      <formula>$I77="Baru"</formula>
    </cfRule>
  </conditionalFormatting>
  <conditionalFormatting sqref="E79">
    <cfRule type="expression" dxfId="29" priority="68">
      <formula>$K79="Baru"</formula>
    </cfRule>
  </conditionalFormatting>
  <conditionalFormatting sqref="E80">
    <cfRule type="expression" dxfId="28" priority="67">
      <formula>$G80="Baru"</formula>
    </cfRule>
  </conditionalFormatting>
  <conditionalFormatting sqref="E81">
    <cfRule type="expression" dxfId="27" priority="66">
      <formula>$I81="Baru"</formula>
    </cfRule>
  </conditionalFormatting>
  <conditionalFormatting sqref="E82">
    <cfRule type="expression" dxfId="26" priority="65">
      <formula>$G82="Baru"</formula>
    </cfRule>
  </conditionalFormatting>
  <conditionalFormatting sqref="E83:E84">
    <cfRule type="expression" dxfId="25" priority="64">
      <formula>$I83="Baru"</formula>
    </cfRule>
  </conditionalFormatting>
  <conditionalFormatting sqref="E85:E86">
    <cfRule type="expression" dxfId="24" priority="63">
      <formula>$K85="Baru"</formula>
    </cfRule>
  </conditionalFormatting>
  <conditionalFormatting sqref="E87">
    <cfRule type="expression" dxfId="23" priority="62">
      <formula>$I87="Baru"</formula>
    </cfRule>
  </conditionalFormatting>
  <conditionalFormatting sqref="E88">
    <cfRule type="expression" dxfId="22" priority="61">
      <formula>$G88="Baru"</formula>
    </cfRule>
  </conditionalFormatting>
  <conditionalFormatting sqref="E89">
    <cfRule type="expression" dxfId="21" priority="60">
      <formula>$I89="Baru"</formula>
    </cfRule>
  </conditionalFormatting>
  <conditionalFormatting sqref="E90">
    <cfRule type="expression" dxfId="20" priority="59">
      <formula>$K90="Baru"</formula>
    </cfRule>
  </conditionalFormatting>
  <conditionalFormatting sqref="E91">
    <cfRule type="expression" dxfId="19" priority="58">
      <formula>$G91="Baru"</formula>
    </cfRule>
  </conditionalFormatting>
  <conditionalFormatting sqref="E92:E93">
    <cfRule type="expression" dxfId="18" priority="57">
      <formula>$I92="Baru"</formula>
    </cfRule>
  </conditionalFormatting>
  <conditionalFormatting sqref="E94">
    <cfRule type="expression" dxfId="17" priority="56">
      <formula>$K94="Baru"</formula>
    </cfRule>
  </conditionalFormatting>
  <conditionalFormatting sqref="E95">
    <cfRule type="expression" dxfId="16" priority="55">
      <formula>$I95="Baru"</formula>
    </cfRule>
  </conditionalFormatting>
  <conditionalFormatting sqref="E96:E99">
    <cfRule type="expression" dxfId="15" priority="54">
      <formula>$G96="Baru"</formula>
    </cfRule>
  </conditionalFormatting>
  <conditionalFormatting sqref="E100:E101">
    <cfRule type="expression" dxfId="14" priority="53">
      <formula>$I100="Baru"</formula>
    </cfRule>
  </conditionalFormatting>
  <conditionalFormatting sqref="E102">
    <cfRule type="expression" dxfId="13" priority="52">
      <formula>$K102="Baru"</formula>
    </cfRule>
  </conditionalFormatting>
  <conditionalFormatting sqref="E103">
    <cfRule type="expression" dxfId="12" priority="51">
      <formula>$G103="Baru"</formula>
    </cfRule>
  </conditionalFormatting>
  <conditionalFormatting sqref="E104:E105">
    <cfRule type="expression" dxfId="11" priority="50">
      <formula>$I104="Baru"</formula>
    </cfRule>
  </conditionalFormatting>
  <conditionalFormatting sqref="E106">
    <cfRule type="expression" dxfId="10" priority="49">
      <formula>$K106="Baru"</formula>
    </cfRule>
  </conditionalFormatting>
  <conditionalFormatting sqref="E107">
    <cfRule type="expression" dxfId="9" priority="48">
      <formula>$G107="Baru"</formula>
    </cfRule>
  </conditionalFormatting>
  <conditionalFormatting sqref="E108:E109">
    <cfRule type="expression" dxfId="8" priority="47">
      <formula>$I108="Baru"</formula>
    </cfRule>
  </conditionalFormatting>
  <conditionalFormatting sqref="E110:E111">
    <cfRule type="expression" dxfId="7" priority="46">
      <formula>$K110="Baru"</formula>
    </cfRule>
  </conditionalFormatting>
  <conditionalFormatting sqref="E112">
    <cfRule type="expression" dxfId="6" priority="44">
      <formula>$I112="Baru"</formula>
    </cfRule>
  </conditionalFormatting>
  <conditionalFormatting sqref="E113">
    <cfRule type="expression" dxfId="5" priority="43">
      <formula>$K113="Baru"</formula>
    </cfRule>
  </conditionalFormatting>
  <conditionalFormatting sqref="E114">
    <cfRule type="expression" dxfId="4" priority="42">
      <formula>$G114="Baru"</formula>
    </cfRule>
  </conditionalFormatting>
  <conditionalFormatting sqref="E115:E116">
    <cfRule type="expression" dxfId="3" priority="41">
      <formula>$I115="Baru"</formula>
    </cfRule>
  </conditionalFormatting>
  <conditionalFormatting sqref="E117">
    <cfRule type="expression" dxfId="2" priority="45">
      <formula>$K117="Baru"</formula>
    </cfRule>
  </conditionalFormatting>
  <conditionalFormatting sqref="E118">
    <cfRule type="expression" dxfId="1" priority="40">
      <formula>$G118="Baru"</formula>
    </cfRule>
  </conditionalFormatting>
  <conditionalFormatting sqref="E119">
    <cfRule type="expression" dxfId="0" priority="39">
      <formula>$I119="Baru"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6"/>
  <sheetViews>
    <sheetView workbookViewId="0">
      <pane xSplit="2" ySplit="2" topLeftCell="K111" activePane="bottomRight" state="frozen"/>
      <selection pane="topRight" activeCell="C1" sqref="C1"/>
      <selection pane="bottomLeft" activeCell="A2" sqref="A2"/>
      <selection pane="bottomRight" activeCell="N116" sqref="N116"/>
    </sheetView>
  </sheetViews>
  <sheetFormatPr defaultRowHeight="15" x14ac:dyDescent="0.25"/>
  <cols>
    <col min="3" max="3" width="22.7109375" bestFit="1" customWidth="1"/>
    <col min="4" max="4" width="22.7109375" customWidth="1"/>
    <col min="5" max="7" width="20.7109375" customWidth="1"/>
    <col min="8" max="8" width="13.7109375" customWidth="1"/>
    <col min="9" max="9" width="22.7109375" customWidth="1"/>
    <col min="10" max="12" width="13.7109375" customWidth="1"/>
    <col min="13" max="13" width="9.7109375" bestFit="1" customWidth="1"/>
    <col min="14" max="14" width="16.7109375" bestFit="1" customWidth="1"/>
    <col min="15" max="15" width="9.7109375" bestFit="1" customWidth="1"/>
    <col min="21" max="21" width="16.85546875" bestFit="1" customWidth="1"/>
    <col min="22" max="22" width="20.7109375" customWidth="1"/>
    <col min="23" max="23" width="21.7109375" bestFit="1" customWidth="1"/>
  </cols>
  <sheetData>
    <row r="1" spans="1:18" x14ac:dyDescent="0.25">
      <c r="A1" s="80" t="s">
        <v>50</v>
      </c>
      <c r="B1" s="80" t="s">
        <v>51</v>
      </c>
      <c r="C1" s="80" t="s">
        <v>56</v>
      </c>
      <c r="D1" s="80" t="s">
        <v>54</v>
      </c>
      <c r="E1" s="80" t="s">
        <v>55</v>
      </c>
      <c r="F1" s="80" t="s">
        <v>57</v>
      </c>
      <c r="G1" s="80" t="s">
        <v>59</v>
      </c>
      <c r="H1" s="6" t="s">
        <v>64</v>
      </c>
      <c r="I1" s="6" t="s">
        <v>65</v>
      </c>
      <c r="J1" s="6" t="s">
        <v>66</v>
      </c>
      <c r="K1" s="6" t="s">
        <v>129</v>
      </c>
      <c r="L1" s="6"/>
      <c r="M1" s="81" t="s">
        <v>72</v>
      </c>
      <c r="N1" s="80" t="s">
        <v>71</v>
      </c>
      <c r="O1" s="80" t="s">
        <v>69</v>
      </c>
      <c r="P1" s="80" t="s">
        <v>70</v>
      </c>
      <c r="Q1" s="80" t="s">
        <v>76</v>
      </c>
    </row>
    <row r="2" spans="1:18" x14ac:dyDescent="0.25">
      <c r="A2" s="80"/>
      <c r="B2" s="80"/>
      <c r="C2" s="80"/>
      <c r="D2" s="80"/>
      <c r="E2" s="80"/>
      <c r="F2" s="80"/>
      <c r="G2" s="80"/>
      <c r="H2" s="6" t="s">
        <v>60</v>
      </c>
      <c r="I2" s="6" t="s">
        <v>61</v>
      </c>
      <c r="J2" s="6" t="s">
        <v>62</v>
      </c>
      <c r="K2" s="6" t="s">
        <v>63</v>
      </c>
      <c r="L2" s="6"/>
      <c r="M2" s="80"/>
      <c r="N2" s="80"/>
      <c r="O2" s="80"/>
      <c r="P2" s="80"/>
      <c r="Q2" s="80"/>
    </row>
    <row r="3" spans="1:18" x14ac:dyDescent="0.25">
      <c r="A3" s="20" t="s">
        <v>0</v>
      </c>
      <c r="B3" s="21">
        <v>2020</v>
      </c>
      <c r="C3" s="23">
        <v>1538615302164</v>
      </c>
      <c r="D3" s="23">
        <v>6641808005145</v>
      </c>
      <c r="E3" s="23">
        <v>7412766872302</v>
      </c>
      <c r="F3" s="23">
        <v>8142717045655</v>
      </c>
      <c r="G3" s="23">
        <f>SUM(E3-F3)</f>
        <v>-729950173353</v>
      </c>
      <c r="H3" s="24">
        <f>SUM(C3/D3)</f>
        <v>0.23165609439058302</v>
      </c>
      <c r="I3" s="25">
        <f>SUM(1/D3)</f>
        <v>1.5056141328164885E-13</v>
      </c>
      <c r="J3" s="24">
        <f>SUM(E3/D3)</f>
        <v>1.1160766566211768</v>
      </c>
      <c r="K3" s="24">
        <f>SUM(G3/D3)</f>
        <v>-0.10990232972521224</v>
      </c>
      <c r="L3" s="24">
        <v>-0.1099</v>
      </c>
      <c r="M3" s="43">
        <v>7.0000000000000007E-2</v>
      </c>
      <c r="N3" s="44">
        <v>136405457545.666</v>
      </c>
      <c r="O3" s="44">
        <v>7.6999999999999999E-2</v>
      </c>
      <c r="P3" s="44">
        <v>-0.4</v>
      </c>
      <c r="Q3" s="45">
        <f>SUM(M3+(N3*I3)+(O3*J3)+(P3*K3))</f>
        <v>0.22043623291732095</v>
      </c>
      <c r="R3" s="44" t="s">
        <v>253</v>
      </c>
    </row>
    <row r="4" spans="1:18" x14ac:dyDescent="0.25">
      <c r="A4" s="20"/>
      <c r="B4" s="21">
        <v>2021</v>
      </c>
      <c r="C4" s="23">
        <v>1305426267837</v>
      </c>
      <c r="D4" s="23">
        <v>7247063894294</v>
      </c>
      <c r="E4" s="23">
        <v>6543362698900</v>
      </c>
      <c r="F4" s="23">
        <v>7412766872302</v>
      </c>
      <c r="G4" s="23">
        <f t="shared" ref="G4:G67" si="0">SUM(E4-F4)</f>
        <v>-869404173402</v>
      </c>
      <c r="H4" s="24">
        <f t="shared" ref="H4:H67" si="1">SUM(C4/D4)</f>
        <v>0.1801317453354912</v>
      </c>
      <c r="I4" s="25">
        <f t="shared" ref="I4:I67" si="2">SUM(1/D4)</f>
        <v>1.3798691643761459E-13</v>
      </c>
      <c r="J4" s="24">
        <f t="shared" ref="J4:J67" si="3">SUM(E4/D4)</f>
        <v>0.90289844195411861</v>
      </c>
      <c r="K4" s="24">
        <f t="shared" ref="K4:K67" si="4">SUM(G4/D4)</f>
        <v>-0.11996640102573516</v>
      </c>
      <c r="L4" s="24"/>
      <c r="M4" s="43">
        <v>7.0000000000000007E-2</v>
      </c>
      <c r="N4" s="44">
        <v>136405457545.666</v>
      </c>
      <c r="O4" s="44">
        <v>7.6999999999999999E-2</v>
      </c>
      <c r="P4" s="44">
        <v>-0.4</v>
      </c>
      <c r="Q4" s="45">
        <f t="shared" ref="Q4:Q67" si="5">SUM(M4+(N4*I4)+(O4*J4)+(P4*K4))</f>
        <v>0.20633190891274958</v>
      </c>
      <c r="R4" s="44" t="s">
        <v>254</v>
      </c>
    </row>
    <row r="5" spans="1:18" x14ac:dyDescent="0.25">
      <c r="A5" s="20"/>
      <c r="B5" s="21">
        <v>2022</v>
      </c>
      <c r="C5" s="23">
        <v>618838440602</v>
      </c>
      <c r="D5" s="23">
        <v>7171138470214</v>
      </c>
      <c r="E5" s="23">
        <v>6762803342146</v>
      </c>
      <c r="F5" s="23">
        <v>6543362698900</v>
      </c>
      <c r="G5" s="23">
        <f t="shared" si="0"/>
        <v>219440643246</v>
      </c>
      <c r="H5" s="24">
        <f t="shared" si="1"/>
        <v>8.629570369787222E-2</v>
      </c>
      <c r="I5" s="25">
        <f t="shared" si="2"/>
        <v>1.3944787207130281E-13</v>
      </c>
      <c r="J5" s="24">
        <f t="shared" si="3"/>
        <v>0.94305853529895445</v>
      </c>
      <c r="K5" s="24">
        <f t="shared" si="4"/>
        <v>3.0600530746612606E-2</v>
      </c>
      <c r="L5" s="24"/>
      <c r="M5" s="43">
        <v>7.0000000000000007E-2</v>
      </c>
      <c r="N5" s="44">
        <v>136405457545.666</v>
      </c>
      <c r="O5" s="44">
        <v>7.6999999999999999E-2</v>
      </c>
      <c r="P5" s="44">
        <v>-0.4</v>
      </c>
      <c r="Q5" s="45">
        <f t="shared" si="5"/>
        <v>0.14939674571302999</v>
      </c>
      <c r="R5" s="44" t="s">
        <v>263</v>
      </c>
    </row>
    <row r="6" spans="1:18" x14ac:dyDescent="0.25">
      <c r="A6" s="20"/>
      <c r="B6" s="21">
        <v>2023</v>
      </c>
      <c r="C6" s="23">
        <v>1356429549142</v>
      </c>
      <c r="D6" s="23">
        <v>7249254612049</v>
      </c>
      <c r="E6" s="23">
        <v>7611866067268</v>
      </c>
      <c r="F6" s="23">
        <v>6762803342146</v>
      </c>
      <c r="G6" s="23">
        <f t="shared" si="0"/>
        <v>849062725122</v>
      </c>
      <c r="H6" s="24">
        <f t="shared" si="1"/>
        <v>0.18711296839918906</v>
      </c>
      <c r="I6" s="25">
        <f t="shared" si="2"/>
        <v>1.3794521692449567E-13</v>
      </c>
      <c r="J6" s="24">
        <f t="shared" si="3"/>
        <v>1.050020515849492</v>
      </c>
      <c r="K6" s="24">
        <f t="shared" si="4"/>
        <v>0.11712414179945772</v>
      </c>
      <c r="L6" s="24"/>
      <c r="M6" s="43">
        <v>7.0000000000000007E-2</v>
      </c>
      <c r="N6" s="44">
        <v>136405457545.666</v>
      </c>
      <c r="O6" s="44">
        <v>7.6999999999999999E-2</v>
      </c>
      <c r="P6" s="44">
        <v>-0.4</v>
      </c>
      <c r="Q6" s="45">
        <f t="shared" si="5"/>
        <v>0.12281840343144979</v>
      </c>
      <c r="R6" s="44" t="s">
        <v>261</v>
      </c>
    </row>
    <row r="7" spans="1:18" x14ac:dyDescent="0.25">
      <c r="A7" s="20" t="s">
        <v>37</v>
      </c>
      <c r="B7" s="21">
        <v>2023</v>
      </c>
      <c r="C7" s="23">
        <v>301714000000</v>
      </c>
      <c r="D7" s="23">
        <v>8041989000000</v>
      </c>
      <c r="E7" s="23">
        <v>2067686000000</v>
      </c>
      <c r="F7" s="23">
        <v>1902449000000</v>
      </c>
      <c r="G7" s="23">
        <f t="shared" si="0"/>
        <v>165237000000</v>
      </c>
      <c r="H7" s="24">
        <f t="shared" si="1"/>
        <v>3.7517335574569925E-2</v>
      </c>
      <c r="I7" s="25">
        <f t="shared" si="2"/>
        <v>1.2434734740373308E-13</v>
      </c>
      <c r="J7" s="24">
        <f t="shared" si="3"/>
        <v>0.25711126936383522</v>
      </c>
      <c r="K7" s="24">
        <f t="shared" si="4"/>
        <v>2.0546782642950644E-2</v>
      </c>
      <c r="L7" s="24"/>
      <c r="M7" s="43">
        <v>7.0000000000000007E-2</v>
      </c>
      <c r="N7" s="44">
        <v>136405457545.666</v>
      </c>
      <c r="O7" s="44">
        <v>7.6999999999999999E-2</v>
      </c>
      <c r="P7" s="44">
        <v>-0.4</v>
      </c>
      <c r="Q7" s="45">
        <f t="shared" si="5"/>
        <v>9.8540511501031144E-2</v>
      </c>
      <c r="R7" s="44" t="s">
        <v>255</v>
      </c>
    </row>
    <row r="8" spans="1:18" x14ac:dyDescent="0.25">
      <c r="A8" s="20" t="s">
        <v>1</v>
      </c>
      <c r="B8" s="21">
        <v>2020</v>
      </c>
      <c r="C8" s="23">
        <v>1066972977000</v>
      </c>
      <c r="D8" s="23">
        <v>21409046173000</v>
      </c>
      <c r="E8" s="23">
        <v>17715928111000</v>
      </c>
      <c r="F8" s="23">
        <v>21702637573000</v>
      </c>
      <c r="G8" s="23">
        <f t="shared" si="0"/>
        <v>-3986709462000</v>
      </c>
      <c r="H8" s="24">
        <f t="shared" si="1"/>
        <v>4.9837483107753398E-2</v>
      </c>
      <c r="I8" s="25">
        <f t="shared" si="2"/>
        <v>4.6709227114524565E-14</v>
      </c>
      <c r="J8" s="24">
        <f t="shared" si="3"/>
        <v>0.82749730968128921</v>
      </c>
      <c r="K8" s="24">
        <f t="shared" si="4"/>
        <v>-0.18621611770018204</v>
      </c>
      <c r="L8" s="24"/>
      <c r="M8" s="43">
        <v>7.0000000000000007E-2</v>
      </c>
      <c r="N8" s="44">
        <v>136405457545.666</v>
      </c>
      <c r="O8" s="44">
        <v>7.6999999999999999E-2</v>
      </c>
      <c r="P8" s="44">
        <v>-0.4</v>
      </c>
      <c r="Q8" s="45">
        <f t="shared" si="5"/>
        <v>0.21457513342169324</v>
      </c>
      <c r="R8" s="44" t="s">
        <v>254</v>
      </c>
    </row>
    <row r="9" spans="1:18" x14ac:dyDescent="0.25">
      <c r="A9" s="20"/>
      <c r="B9" s="21">
        <v>2021</v>
      </c>
      <c r="C9" s="23">
        <v>2944557443000</v>
      </c>
      <c r="D9" s="23">
        <v>18683572815000</v>
      </c>
      <c r="E9" s="23">
        <v>25707068900000</v>
      </c>
      <c r="F9" s="23">
        <v>17715928111000</v>
      </c>
      <c r="G9" s="23">
        <f t="shared" si="0"/>
        <v>7991140789000</v>
      </c>
      <c r="H9" s="24">
        <f t="shared" si="1"/>
        <v>0.15760141125877053</v>
      </c>
      <c r="I9" s="25">
        <f t="shared" si="2"/>
        <v>5.352295355399882E-14</v>
      </c>
      <c r="J9" s="24">
        <f t="shared" si="3"/>
        <v>1.3759182547441475</v>
      </c>
      <c r="K9" s="24">
        <f t="shared" si="4"/>
        <v>0.42770945729311249</v>
      </c>
      <c r="L9" s="24"/>
      <c r="M9" s="43">
        <v>7.0000000000000007E-2</v>
      </c>
      <c r="N9" s="44">
        <v>136405457545.666</v>
      </c>
      <c r="O9" s="44">
        <v>7.6999999999999999E-2</v>
      </c>
      <c r="P9" s="44">
        <v>-0.4</v>
      </c>
      <c r="Q9" s="45">
        <f t="shared" si="5"/>
        <v>1.2162745666782993E-2</v>
      </c>
      <c r="R9" s="44" t="s">
        <v>256</v>
      </c>
    </row>
    <row r="10" spans="1:18" x14ac:dyDescent="0.25">
      <c r="A10" s="20"/>
      <c r="B10" s="21">
        <v>2022</v>
      </c>
      <c r="C10" s="23">
        <v>2628813082000</v>
      </c>
      <c r="D10" s="23">
        <v>23508585736000</v>
      </c>
      <c r="E10" s="23">
        <v>47539986604000</v>
      </c>
      <c r="F10" s="23">
        <v>25707068900000</v>
      </c>
      <c r="G10" s="23">
        <f t="shared" si="0"/>
        <v>21832917704000</v>
      </c>
      <c r="H10" s="24">
        <f t="shared" si="1"/>
        <v>0.11182353168843981</v>
      </c>
      <c r="I10" s="25">
        <f t="shared" si="2"/>
        <v>4.2537650338899146E-14</v>
      </c>
      <c r="J10" s="24">
        <f t="shared" si="3"/>
        <v>2.0222393272769015</v>
      </c>
      <c r="K10" s="24">
        <f t="shared" si="4"/>
        <v>0.9287210191707127</v>
      </c>
      <c r="L10" s="24"/>
      <c r="M10" s="43">
        <v>7.0000000000000007E-2</v>
      </c>
      <c r="N10" s="44">
        <v>136405457545.666</v>
      </c>
      <c r="O10" s="44">
        <v>7.6999999999999999E-2</v>
      </c>
      <c r="P10" s="44">
        <v>-0.4</v>
      </c>
      <c r="Q10" s="45">
        <f t="shared" si="5"/>
        <v>-0.13997361181056861</v>
      </c>
      <c r="R10" s="44" t="s">
        <v>257</v>
      </c>
    </row>
    <row r="11" spans="1:18" x14ac:dyDescent="0.25">
      <c r="A11" s="20"/>
      <c r="B11" s="21">
        <v>2023</v>
      </c>
      <c r="C11" s="23">
        <v>3501897695000</v>
      </c>
      <c r="D11" s="23">
        <v>27187608036000</v>
      </c>
      <c r="E11" s="23">
        <v>42086952436000</v>
      </c>
      <c r="F11" s="23">
        <v>47539986604000</v>
      </c>
      <c r="G11" s="23">
        <f t="shared" si="0"/>
        <v>-5453034168000</v>
      </c>
      <c r="H11" s="24">
        <f t="shared" si="1"/>
        <v>0.12880492062277132</v>
      </c>
      <c r="I11" s="25">
        <f t="shared" si="2"/>
        <v>3.6781463035507479E-14</v>
      </c>
      <c r="J11" s="24">
        <f t="shared" si="3"/>
        <v>1.5480196853018953</v>
      </c>
      <c r="K11" s="24">
        <f t="shared" si="4"/>
        <v>-0.20057057468165126</v>
      </c>
      <c r="L11" s="24"/>
      <c r="M11" s="43">
        <v>7.0000000000000007E-2</v>
      </c>
      <c r="N11" s="44">
        <v>136405457545.666</v>
      </c>
      <c r="O11" s="44">
        <v>7.6999999999999999E-2</v>
      </c>
      <c r="P11" s="44">
        <v>-0.4</v>
      </c>
      <c r="Q11" s="45">
        <f t="shared" si="5"/>
        <v>0.27444293793546382</v>
      </c>
      <c r="R11" s="44" t="s">
        <v>258</v>
      </c>
    </row>
    <row r="12" spans="1:18" x14ac:dyDescent="0.25">
      <c r="A12" s="20" t="s">
        <v>2</v>
      </c>
      <c r="B12" s="21">
        <v>2020</v>
      </c>
      <c r="C12" s="23">
        <v>37683000000000</v>
      </c>
      <c r="D12" s="23">
        <v>351958000000000</v>
      </c>
      <c r="E12" s="23">
        <v>175046000000000</v>
      </c>
      <c r="F12" s="23">
        <v>237166000000000</v>
      </c>
      <c r="G12" s="23">
        <f t="shared" si="0"/>
        <v>-62120000000000</v>
      </c>
      <c r="H12" s="24">
        <f t="shared" si="1"/>
        <v>0.10706675228294285</v>
      </c>
      <c r="I12" s="25">
        <f t="shared" si="2"/>
        <v>2.8412481034668908E-15</v>
      </c>
      <c r="J12" s="24">
        <f t="shared" si="3"/>
        <v>0.49734911551946537</v>
      </c>
      <c r="K12" s="24">
        <f t="shared" si="4"/>
        <v>-0.17649833218736327</v>
      </c>
      <c r="L12" s="24"/>
      <c r="M12" s="43">
        <v>7.0000000000000007E-2</v>
      </c>
      <c r="N12" s="44">
        <v>136405457545.666</v>
      </c>
      <c r="O12" s="44">
        <v>7.6999999999999999E-2</v>
      </c>
      <c r="P12" s="44">
        <v>-0.4</v>
      </c>
      <c r="Q12" s="45">
        <f t="shared" si="5"/>
        <v>0.1792827765174983</v>
      </c>
      <c r="R12" s="44" t="s">
        <v>259</v>
      </c>
    </row>
    <row r="13" spans="1:18" x14ac:dyDescent="0.25">
      <c r="A13" s="20" t="s">
        <v>30</v>
      </c>
      <c r="B13" s="21">
        <v>2020</v>
      </c>
      <c r="C13" s="23">
        <v>305350387624</v>
      </c>
      <c r="D13" s="23">
        <v>4849223630042</v>
      </c>
      <c r="E13" s="23">
        <v>3037359367967</v>
      </c>
      <c r="F13" s="23">
        <v>2334222192085</v>
      </c>
      <c r="G13" s="23">
        <f t="shared" si="0"/>
        <v>703137175882</v>
      </c>
      <c r="H13" s="24">
        <f t="shared" si="1"/>
        <v>6.2968922639963981E-2</v>
      </c>
      <c r="I13" s="25">
        <f t="shared" si="2"/>
        <v>2.0621857771309648E-13</v>
      </c>
      <c r="J13" s="24">
        <f t="shared" si="3"/>
        <v>0.62635992886570435</v>
      </c>
      <c r="K13" s="24">
        <f t="shared" si="4"/>
        <v>0.14499994834758942</v>
      </c>
      <c r="L13" s="24"/>
      <c r="M13" s="43">
        <v>7.0000000000000007E-2</v>
      </c>
      <c r="N13" s="44">
        <v>136405457545.666</v>
      </c>
      <c r="O13" s="44">
        <v>7.6999999999999999E-2</v>
      </c>
      <c r="P13" s="44">
        <v>-0.4</v>
      </c>
      <c r="Q13" s="45">
        <f t="shared" si="5"/>
        <v>8.8359074630994877E-2</v>
      </c>
      <c r="R13" s="44" t="s">
        <v>260</v>
      </c>
    </row>
    <row r="14" spans="1:18" x14ac:dyDescent="0.25">
      <c r="A14" s="20"/>
      <c r="B14" s="21">
        <v>2021</v>
      </c>
      <c r="C14" s="23">
        <v>108113194949</v>
      </c>
      <c r="D14" s="23">
        <v>5170895098267</v>
      </c>
      <c r="E14" s="23">
        <v>5088094179374</v>
      </c>
      <c r="F14" s="23">
        <v>3037359367967</v>
      </c>
      <c r="G14" s="23">
        <f t="shared" si="0"/>
        <v>2050734811407</v>
      </c>
      <c r="H14" s="24">
        <f t="shared" si="1"/>
        <v>2.0908023252150989E-2</v>
      </c>
      <c r="I14" s="25">
        <f t="shared" si="2"/>
        <v>1.9339011544348388E-13</v>
      </c>
      <c r="J14" s="24">
        <f t="shared" si="3"/>
        <v>0.98398712073645622</v>
      </c>
      <c r="K14" s="24">
        <f t="shared" si="4"/>
        <v>0.39659184192197083</v>
      </c>
      <c r="L14" s="24"/>
      <c r="M14" s="43">
        <v>7.0000000000000007E-2</v>
      </c>
      <c r="N14" s="44">
        <v>136405457545.666</v>
      </c>
      <c r="O14" s="44">
        <v>7.6999999999999999E-2</v>
      </c>
      <c r="P14" s="44">
        <v>-0.4</v>
      </c>
      <c r="Q14" s="45">
        <f t="shared" si="5"/>
        <v>1.3509738709796382E-2</v>
      </c>
      <c r="R14" s="44" t="s">
        <v>256</v>
      </c>
    </row>
    <row r="15" spans="1:18" x14ac:dyDescent="0.25">
      <c r="A15" s="20"/>
      <c r="B15" s="21">
        <v>2022</v>
      </c>
      <c r="C15" s="23">
        <v>-146251293000</v>
      </c>
      <c r="D15" s="23">
        <v>6031946733670</v>
      </c>
      <c r="E15" s="23">
        <v>5870093882006</v>
      </c>
      <c r="F15" s="23">
        <v>5088094179374</v>
      </c>
      <c r="G15" s="23">
        <f t="shared" si="0"/>
        <v>781999702632</v>
      </c>
      <c r="H15" s="24">
        <f t="shared" si="1"/>
        <v>-2.4246118120313166E-2</v>
      </c>
      <c r="I15" s="25">
        <f t="shared" si="2"/>
        <v>1.6578395734465859E-13</v>
      </c>
      <c r="J15" s="24">
        <f t="shared" si="3"/>
        <v>0.97316739374362404</v>
      </c>
      <c r="K15" s="24">
        <f t="shared" si="4"/>
        <v>0.12964300534467918</v>
      </c>
      <c r="L15" s="24"/>
      <c r="M15" s="43">
        <v>7.0000000000000007E-2</v>
      </c>
      <c r="N15" s="44">
        <v>136405457545.666</v>
      </c>
      <c r="O15" s="44">
        <v>7.6999999999999999E-2</v>
      </c>
      <c r="P15" s="44">
        <v>-0.4</v>
      </c>
      <c r="Q15" s="45">
        <f t="shared" si="5"/>
        <v>0.11569052373571673</v>
      </c>
      <c r="R15" s="44" t="s">
        <v>261</v>
      </c>
    </row>
    <row r="16" spans="1:18" x14ac:dyDescent="0.25">
      <c r="A16" s="20" t="s">
        <v>3</v>
      </c>
      <c r="B16" s="21">
        <v>2020</v>
      </c>
      <c r="C16" s="23">
        <v>50978875000000</v>
      </c>
      <c r="D16" s="23">
        <v>918989312000000</v>
      </c>
      <c r="E16" s="23">
        <v>54161270000000</v>
      </c>
      <c r="F16" s="23">
        <v>50477488000000</v>
      </c>
      <c r="G16" s="23">
        <f t="shared" si="0"/>
        <v>3683782000000</v>
      </c>
      <c r="H16" s="24">
        <f t="shared" si="1"/>
        <v>5.5472761580931201E-2</v>
      </c>
      <c r="I16" s="25">
        <f t="shared" si="2"/>
        <v>1.088151937070624E-15</v>
      </c>
      <c r="J16" s="24">
        <f t="shared" si="3"/>
        <v>5.893569086470507E-2</v>
      </c>
      <c r="K16" s="24">
        <f t="shared" si="4"/>
        <v>4.0085145190458969E-3</v>
      </c>
      <c r="L16" s="24"/>
      <c r="M16" s="43">
        <v>7.0000000000000007E-2</v>
      </c>
      <c r="N16" s="44">
        <v>136405457545.666</v>
      </c>
      <c r="O16" s="44">
        <v>7.6999999999999999E-2</v>
      </c>
      <c r="P16" s="44">
        <v>-0.4</v>
      </c>
      <c r="Q16" s="45">
        <f t="shared" si="5"/>
        <v>7.3083072251819259E-2</v>
      </c>
      <c r="R16" s="44" t="s">
        <v>262</v>
      </c>
    </row>
    <row r="17" spans="1:18" x14ac:dyDescent="0.25">
      <c r="A17" s="20"/>
      <c r="B17" s="21">
        <v>2021</v>
      </c>
      <c r="C17" s="23">
        <v>126186318000000</v>
      </c>
      <c r="D17" s="23">
        <v>1075570256000000</v>
      </c>
      <c r="E17" s="23">
        <v>56135575000000</v>
      </c>
      <c r="F17" s="23">
        <v>54161270000000</v>
      </c>
      <c r="G17" s="23">
        <f t="shared" si="0"/>
        <v>1974305000000</v>
      </c>
      <c r="H17" s="24">
        <f t="shared" si="1"/>
        <v>0.1173203863681407</v>
      </c>
      <c r="I17" s="25">
        <f t="shared" si="2"/>
        <v>9.2973935865329464E-16</v>
      </c>
      <c r="J17" s="24">
        <f t="shared" si="3"/>
        <v>5.2191453498133922E-2</v>
      </c>
      <c r="K17" s="24">
        <f t="shared" si="4"/>
        <v>1.835589064485993E-3</v>
      </c>
      <c r="L17" s="24"/>
      <c r="M17" s="43">
        <v>7.0000000000000007E-2</v>
      </c>
      <c r="N17" s="44">
        <v>136405457545.666</v>
      </c>
      <c r="O17" s="44">
        <v>7.6999999999999999E-2</v>
      </c>
      <c r="P17" s="44">
        <v>-0.4</v>
      </c>
      <c r="Q17" s="45">
        <f t="shared" si="5"/>
        <v>7.3411327816177221E-2</v>
      </c>
      <c r="R17" s="44" t="s">
        <v>262</v>
      </c>
    </row>
    <row r="18" spans="1:18" x14ac:dyDescent="0.25">
      <c r="A18" s="20"/>
      <c r="B18" s="21">
        <v>2022</v>
      </c>
      <c r="C18" s="23">
        <v>33779263000000</v>
      </c>
      <c r="D18" s="23">
        <v>1228344680000000</v>
      </c>
      <c r="E18" s="23">
        <v>63989509000000</v>
      </c>
      <c r="F18" s="23">
        <v>56135575000000</v>
      </c>
      <c r="G18" s="23">
        <f t="shared" si="0"/>
        <v>7853934000000</v>
      </c>
      <c r="H18" s="24">
        <f t="shared" si="1"/>
        <v>2.749982439782293E-2</v>
      </c>
      <c r="I18" s="25">
        <f t="shared" si="2"/>
        <v>8.141037416305658E-16</v>
      </c>
      <c r="J18" s="24">
        <f t="shared" si="3"/>
        <v>5.2094098702002767E-2</v>
      </c>
      <c r="K18" s="24">
        <f t="shared" si="4"/>
        <v>6.3939170559195162E-3</v>
      </c>
      <c r="L18" s="24"/>
      <c r="M18" s="43">
        <v>7.0000000000000007E-2</v>
      </c>
      <c r="N18" s="44">
        <v>136405457545.666</v>
      </c>
      <c r="O18" s="44">
        <v>7.6999999999999999E-2</v>
      </c>
      <c r="P18" s="44">
        <v>-0.4</v>
      </c>
      <c r="Q18" s="45">
        <f t="shared" si="5"/>
        <v>7.1564726971053164E-2</v>
      </c>
      <c r="R18" s="44" t="s">
        <v>262</v>
      </c>
    </row>
    <row r="19" spans="1:18" x14ac:dyDescent="0.25">
      <c r="A19" s="20"/>
      <c r="B19" s="21">
        <v>2023</v>
      </c>
      <c r="C19" s="23">
        <v>58115466000000</v>
      </c>
      <c r="D19" s="23">
        <v>1314731674000000</v>
      </c>
      <c r="E19" s="23">
        <v>75128822000000</v>
      </c>
      <c r="F19" s="23">
        <v>63989509000000</v>
      </c>
      <c r="G19" s="23">
        <f t="shared" si="0"/>
        <v>11139313000000</v>
      </c>
      <c r="H19" s="24">
        <f t="shared" si="1"/>
        <v>4.4203290412245744E-2</v>
      </c>
      <c r="I19" s="25">
        <f t="shared" si="2"/>
        <v>7.606114766806782E-16</v>
      </c>
      <c r="J19" s="24">
        <f t="shared" si="3"/>
        <v>5.7143844242699825E-2</v>
      </c>
      <c r="K19" s="24">
        <f t="shared" si="4"/>
        <v>8.4726893101382747E-3</v>
      </c>
      <c r="L19" s="24"/>
      <c r="M19" s="43">
        <v>7.0000000000000007E-2</v>
      </c>
      <c r="N19" s="44">
        <v>136405457545.666</v>
      </c>
      <c r="O19" s="44">
        <v>7.6999999999999999E-2</v>
      </c>
      <c r="P19" s="44">
        <v>-0.4</v>
      </c>
      <c r="Q19" s="45">
        <f t="shared" si="5"/>
        <v>7.1114751839123705E-2</v>
      </c>
      <c r="R19" s="44" t="s">
        <v>262</v>
      </c>
    </row>
    <row r="20" spans="1:18" x14ac:dyDescent="0.25">
      <c r="A20" s="20" t="s">
        <v>4</v>
      </c>
      <c r="B20" s="21">
        <v>2020</v>
      </c>
      <c r="C20" s="23">
        <v>74253924000000</v>
      </c>
      <c r="D20" s="23">
        <v>845605208000000</v>
      </c>
      <c r="E20" s="23">
        <v>37151966000000</v>
      </c>
      <c r="F20" s="23">
        <v>36602374000000</v>
      </c>
      <c r="G20" s="23">
        <f t="shared" si="0"/>
        <v>549592000000</v>
      </c>
      <c r="H20" s="24">
        <f t="shared" si="1"/>
        <v>8.7811573648680738E-2</v>
      </c>
      <c r="I20" s="25">
        <f t="shared" si="2"/>
        <v>1.1825849587246155E-15</v>
      </c>
      <c r="J20" s="24">
        <f t="shared" si="3"/>
        <v>4.393535617864832E-2</v>
      </c>
      <c r="K20" s="24">
        <f t="shared" si="4"/>
        <v>6.4993923263537894E-4</v>
      </c>
      <c r="L20" s="24"/>
      <c r="M20" s="43">
        <v>7.0000000000000007E-2</v>
      </c>
      <c r="N20" s="44">
        <v>136405457545.666</v>
      </c>
      <c r="O20" s="44">
        <v>7.6999999999999999E-2</v>
      </c>
      <c r="P20" s="44">
        <v>-0.4</v>
      </c>
      <c r="Q20" s="45">
        <f t="shared" si="5"/>
        <v>7.3284357775083228E-2</v>
      </c>
      <c r="R20" s="44" t="s">
        <v>262</v>
      </c>
    </row>
    <row r="21" spans="1:18" x14ac:dyDescent="0.25">
      <c r="A21" s="20"/>
      <c r="B21" s="21">
        <v>2021</v>
      </c>
      <c r="C21" s="23">
        <v>97479025000000</v>
      </c>
      <c r="D21" s="23">
        <v>891337425000000</v>
      </c>
      <c r="E21" s="23">
        <v>38246731000000</v>
      </c>
      <c r="F21" s="23">
        <v>37151966000000</v>
      </c>
      <c r="G21" s="23">
        <f t="shared" si="0"/>
        <v>1094765000000</v>
      </c>
      <c r="H21" s="24">
        <f t="shared" si="1"/>
        <v>0.10936265242088315</v>
      </c>
      <c r="I21" s="25">
        <f t="shared" si="2"/>
        <v>1.1219095843529739E-15</v>
      </c>
      <c r="J21" s="24">
        <f t="shared" si="3"/>
        <v>4.2909374079070001E-2</v>
      </c>
      <c r="K21" s="24">
        <f t="shared" si="4"/>
        <v>1.2282273461141835E-3</v>
      </c>
      <c r="L21" s="24"/>
      <c r="M21" s="43">
        <v>7.0000000000000007E-2</v>
      </c>
      <c r="N21" s="44">
        <v>136405457545.666</v>
      </c>
      <c r="O21" s="44">
        <v>7.6999999999999999E-2</v>
      </c>
      <c r="P21" s="44">
        <v>-0.4</v>
      </c>
      <c r="Q21" s="45">
        <f t="shared" si="5"/>
        <v>7.2965765455821258E-2</v>
      </c>
      <c r="R21" s="44" t="s">
        <v>262</v>
      </c>
    </row>
    <row r="22" spans="1:18" x14ac:dyDescent="0.25">
      <c r="A22" s="20"/>
      <c r="B22" s="21">
        <v>2022</v>
      </c>
      <c r="C22" s="23">
        <v>19952835000000</v>
      </c>
      <c r="D22" s="23">
        <v>964837692000000</v>
      </c>
      <c r="E22" s="23">
        <v>41320692000000</v>
      </c>
      <c r="F22" s="23">
        <v>38246731000000</v>
      </c>
      <c r="G22" s="23">
        <f t="shared" si="0"/>
        <v>3073961000000</v>
      </c>
      <c r="H22" s="24">
        <f t="shared" si="1"/>
        <v>2.067999122074099E-2</v>
      </c>
      <c r="I22" s="25">
        <f t="shared" si="2"/>
        <v>1.0364437545211491E-15</v>
      </c>
      <c r="J22" s="24">
        <f t="shared" si="3"/>
        <v>4.2826573155892007E-2</v>
      </c>
      <c r="K22" s="24">
        <f t="shared" si="4"/>
        <v>3.1859876800915858E-3</v>
      </c>
      <c r="L22" s="24"/>
      <c r="M22" s="43">
        <v>7.0000000000000007E-2</v>
      </c>
      <c r="N22" s="44">
        <v>136405457545.666</v>
      </c>
      <c r="O22" s="44">
        <v>7.6999999999999999E-2</v>
      </c>
      <c r="P22" s="44">
        <v>-0.4</v>
      </c>
      <c r="Q22" s="45">
        <f t="shared" si="5"/>
        <v>7.2164627645522852E-2</v>
      </c>
      <c r="R22" s="44" t="s">
        <v>262</v>
      </c>
    </row>
    <row r="23" spans="1:18" x14ac:dyDescent="0.25">
      <c r="A23" s="20"/>
      <c r="B23" s="21">
        <v>2023</v>
      </c>
      <c r="C23" s="23">
        <v>10392864000000</v>
      </c>
      <c r="D23" s="23">
        <v>1029836868000000</v>
      </c>
      <c r="E23" s="23">
        <v>41275673000000</v>
      </c>
      <c r="F23" s="23">
        <v>41320692000000</v>
      </c>
      <c r="G23" s="23">
        <f t="shared" si="0"/>
        <v>-45019000000</v>
      </c>
      <c r="H23" s="24">
        <f t="shared" si="1"/>
        <v>1.0091757561742293E-2</v>
      </c>
      <c r="I23" s="25">
        <f t="shared" si="2"/>
        <v>9.7102757832126866E-16</v>
      </c>
      <c r="J23" s="24">
        <f t="shared" si="3"/>
        <v>4.007981679677057E-2</v>
      </c>
      <c r="K23" s="24">
        <f t="shared" si="4"/>
        <v>-4.3714690548445196E-5</v>
      </c>
      <c r="L23" s="24"/>
      <c r="M23" s="43">
        <v>7.0000000000000007E-2</v>
      </c>
      <c r="N23" s="44">
        <v>136405457545.666</v>
      </c>
      <c r="O23" s="44">
        <v>7.6999999999999999E-2</v>
      </c>
      <c r="P23" s="44">
        <v>-0.4</v>
      </c>
      <c r="Q23" s="45">
        <f t="shared" si="5"/>
        <v>7.3236085230681092E-2</v>
      </c>
      <c r="R23" s="44" t="s">
        <v>262</v>
      </c>
    </row>
    <row r="24" spans="1:18" x14ac:dyDescent="0.25">
      <c r="A24" s="20" t="s">
        <v>31</v>
      </c>
      <c r="B24" s="21">
        <v>2021</v>
      </c>
      <c r="C24" s="23">
        <v>96610971000000</v>
      </c>
      <c r="D24" s="23">
        <v>1610065344000000</v>
      </c>
      <c r="E24" s="23">
        <v>114094429000000</v>
      </c>
      <c r="F24" s="23">
        <v>93584113000000</v>
      </c>
      <c r="G24" s="23">
        <f t="shared" si="0"/>
        <v>20510316000000</v>
      </c>
      <c r="H24" s="24">
        <f t="shared" si="1"/>
        <v>6.0004378927865427E-2</v>
      </c>
      <c r="I24" s="25">
        <f t="shared" si="2"/>
        <v>6.2109280454147833E-16</v>
      </c>
      <c r="J24" s="24">
        <f t="shared" si="3"/>
        <v>7.0863228890168578E-2</v>
      </c>
      <c r="K24" s="24">
        <f t="shared" si="4"/>
        <v>1.2738809686471954E-2</v>
      </c>
      <c r="L24" s="24"/>
      <c r="M24" s="43">
        <v>7.0000000000000007E-2</v>
      </c>
      <c r="N24" s="44">
        <v>136405457545.666</v>
      </c>
      <c r="O24" s="44">
        <v>7.6999999999999999E-2</v>
      </c>
      <c r="P24" s="44">
        <v>-0.4</v>
      </c>
      <c r="Q24" s="45">
        <f t="shared" si="5"/>
        <v>7.0445665198136012E-2</v>
      </c>
      <c r="R24" s="44" t="s">
        <v>262</v>
      </c>
    </row>
    <row r="25" spans="1:18" x14ac:dyDescent="0.25">
      <c r="A25" s="20"/>
      <c r="B25" s="21">
        <v>2022</v>
      </c>
      <c r="C25" s="23">
        <v>10392864000000</v>
      </c>
      <c r="D25" s="23">
        <v>1678097734000000</v>
      </c>
      <c r="E25" s="23">
        <v>124597073000000</v>
      </c>
      <c r="F25" s="23">
        <v>114094429000000</v>
      </c>
      <c r="G25" s="23">
        <f t="shared" si="0"/>
        <v>10502644000000</v>
      </c>
      <c r="H25" s="24">
        <f t="shared" si="1"/>
        <v>6.1932411857961549E-3</v>
      </c>
      <c r="I25" s="25">
        <f t="shared" si="2"/>
        <v>5.959128480653797E-16</v>
      </c>
      <c r="J25" s="24">
        <f t="shared" si="3"/>
        <v>7.4248996632040029E-2</v>
      </c>
      <c r="K25" s="24">
        <f t="shared" si="4"/>
        <v>6.2586604982567719E-3</v>
      </c>
      <c r="L25" s="24"/>
      <c r="M25" s="43">
        <v>7.0000000000000007E-2</v>
      </c>
      <c r="N25" s="44">
        <v>136405457545.666</v>
      </c>
      <c r="O25" s="44">
        <v>7.6999999999999999E-2</v>
      </c>
      <c r="P25" s="44">
        <v>-0.4</v>
      </c>
      <c r="Q25" s="45">
        <f t="shared" si="5"/>
        <v>7.3294994306062067E-2</v>
      </c>
      <c r="R25" s="44" t="s">
        <v>262</v>
      </c>
    </row>
    <row r="26" spans="1:18" x14ac:dyDescent="0.25">
      <c r="A26" s="20"/>
      <c r="B26" s="21">
        <v>2023</v>
      </c>
      <c r="C26" s="23">
        <v>96610971000000</v>
      </c>
      <c r="D26" s="23">
        <v>1865639010000000</v>
      </c>
      <c r="E26" s="23">
        <v>135183487000000</v>
      </c>
      <c r="F26" s="23">
        <v>124597073000000</v>
      </c>
      <c r="G26" s="23">
        <f t="shared" si="0"/>
        <v>10586414000000</v>
      </c>
      <c r="H26" s="24">
        <f t="shared" si="1"/>
        <v>5.1784386198056614E-2</v>
      </c>
      <c r="I26" s="25">
        <f t="shared" si="2"/>
        <v>5.3600937514701737E-16</v>
      </c>
      <c r="J26" s="24">
        <f t="shared" si="3"/>
        <v>7.2459616397064941E-2</v>
      </c>
      <c r="K26" s="24">
        <f t="shared" si="4"/>
        <v>5.6744171531876364E-3</v>
      </c>
      <c r="L26" s="24"/>
      <c r="M26" s="43">
        <v>7.0000000000000007E-2</v>
      </c>
      <c r="N26" s="44">
        <v>136405457545.666</v>
      </c>
      <c r="O26" s="44">
        <v>7.6999999999999999E-2</v>
      </c>
      <c r="P26" s="44">
        <v>-0.4</v>
      </c>
      <c r="Q26" s="45">
        <f t="shared" si="5"/>
        <v>7.3382738205364645E-2</v>
      </c>
      <c r="R26" s="44" t="s">
        <v>262</v>
      </c>
    </row>
    <row r="27" spans="1:18" x14ac:dyDescent="0.25">
      <c r="A27" s="20" t="s">
        <v>5</v>
      </c>
      <c r="B27" s="21">
        <v>2020</v>
      </c>
      <c r="C27" s="23">
        <v>26532815000000</v>
      </c>
      <c r="D27" s="23">
        <v>311776828000000</v>
      </c>
      <c r="E27" s="23">
        <v>8913843000000</v>
      </c>
      <c r="F27" s="23">
        <v>8961801000000</v>
      </c>
      <c r="G27" s="23">
        <f t="shared" si="0"/>
        <v>-47958000000</v>
      </c>
      <c r="H27" s="24">
        <f t="shared" si="1"/>
        <v>8.5101946704005851E-2</v>
      </c>
      <c r="I27" s="25">
        <f t="shared" si="2"/>
        <v>3.2074224579640667E-15</v>
      </c>
      <c r="J27" s="24">
        <f t="shared" si="3"/>
        <v>2.8590460224965787E-2</v>
      </c>
      <c r="K27" s="24">
        <f t="shared" si="4"/>
        <v>-1.5382156623904071E-4</v>
      </c>
      <c r="L27" s="24"/>
      <c r="M27" s="43">
        <v>7.0000000000000007E-2</v>
      </c>
      <c r="N27" s="44">
        <v>136405457545.666</v>
      </c>
      <c r="O27" s="44">
        <v>7.6999999999999999E-2</v>
      </c>
      <c r="P27" s="44">
        <v>-0.4</v>
      </c>
      <c r="Q27" s="45">
        <f t="shared" si="5"/>
        <v>7.270050399173883E-2</v>
      </c>
      <c r="R27" s="44" t="s">
        <v>262</v>
      </c>
    </row>
    <row r="28" spans="1:18" x14ac:dyDescent="0.25">
      <c r="A28" s="20"/>
      <c r="B28" s="21">
        <v>2021</v>
      </c>
      <c r="C28" s="23">
        <v>9551932000000</v>
      </c>
      <c r="D28" s="23">
        <v>361208406000000</v>
      </c>
      <c r="E28" s="23">
        <v>12991303000000</v>
      </c>
      <c r="F28" s="23">
        <v>8913843000000</v>
      </c>
      <c r="G28" s="23">
        <f t="shared" si="0"/>
        <v>4077460000000</v>
      </c>
      <c r="H28" s="24">
        <f t="shared" si="1"/>
        <v>2.6444379038067015E-2</v>
      </c>
      <c r="I28" s="25">
        <f t="shared" si="2"/>
        <v>2.7684848508204428E-15</v>
      </c>
      <c r="J28" s="24">
        <f t="shared" si="3"/>
        <v>3.5966225547918174E-2</v>
      </c>
      <c r="K28" s="24">
        <f t="shared" si="4"/>
        <v>1.1288386239826323E-2</v>
      </c>
      <c r="L28" s="24"/>
      <c r="M28" s="43">
        <v>7.0000000000000007E-2</v>
      </c>
      <c r="N28" s="44">
        <v>136405457545.666</v>
      </c>
      <c r="O28" s="44">
        <v>7.6999999999999999E-2</v>
      </c>
      <c r="P28" s="44">
        <v>-0.4</v>
      </c>
      <c r="Q28" s="45">
        <f t="shared" si="5"/>
        <v>6.8631681314043583E-2</v>
      </c>
      <c r="R28" s="44" t="s">
        <v>262</v>
      </c>
    </row>
    <row r="29" spans="1:18" x14ac:dyDescent="0.25">
      <c r="A29" s="20" t="s">
        <v>32</v>
      </c>
      <c r="B29" s="21">
        <v>2021</v>
      </c>
      <c r="C29" s="23">
        <v>-12674355456</v>
      </c>
      <c r="D29" s="23">
        <v>6282180229732</v>
      </c>
      <c r="E29" s="23">
        <v>229835755986</v>
      </c>
      <c r="F29" s="23">
        <v>242320700845</v>
      </c>
      <c r="G29" s="23">
        <f t="shared" si="0"/>
        <v>-12484944859</v>
      </c>
      <c r="H29" s="24">
        <f t="shared" si="1"/>
        <v>-2.0175090482147297E-3</v>
      </c>
      <c r="I29" s="25">
        <f t="shared" si="2"/>
        <v>1.591804060741919E-13</v>
      </c>
      <c r="J29" s="24">
        <f t="shared" si="3"/>
        <v>3.6585348968220362E-2</v>
      </c>
      <c r="K29" s="24">
        <f t="shared" si="4"/>
        <v>-1.9873585924695147E-3</v>
      </c>
      <c r="L29" s="24"/>
      <c r="M29" s="43">
        <v>7.0000000000000007E-2</v>
      </c>
      <c r="N29" s="44">
        <v>136405457545.666</v>
      </c>
      <c r="O29" s="44">
        <v>7.6999999999999999E-2</v>
      </c>
      <c r="P29" s="44">
        <v>-0.4</v>
      </c>
      <c r="Q29" s="45">
        <f t="shared" si="5"/>
        <v>9.5325091430395831E-2</v>
      </c>
      <c r="R29" s="44" t="s">
        <v>255</v>
      </c>
    </row>
    <row r="30" spans="1:18" x14ac:dyDescent="0.25">
      <c r="A30" s="20" t="s">
        <v>38</v>
      </c>
      <c r="B30" s="21">
        <v>2022</v>
      </c>
      <c r="C30" s="23">
        <v>127302617404</v>
      </c>
      <c r="D30" s="23">
        <v>15635739000000</v>
      </c>
      <c r="E30" s="23">
        <v>5383010000000</v>
      </c>
      <c r="F30" s="23">
        <v>4122555000000</v>
      </c>
      <c r="G30" s="23">
        <f t="shared" si="0"/>
        <v>1260455000000</v>
      </c>
      <c r="H30" s="24">
        <f t="shared" si="1"/>
        <v>8.1417717067290528E-3</v>
      </c>
      <c r="I30" s="25">
        <f t="shared" si="2"/>
        <v>6.3956043267286571E-14</v>
      </c>
      <c r="J30" s="24">
        <f t="shared" si="3"/>
        <v>0.34427602046823624</v>
      </c>
      <c r="K30" s="24">
        <f t="shared" si="4"/>
        <v>8.0613714516467691E-2</v>
      </c>
      <c r="L30" s="24"/>
      <c r="M30" s="43">
        <v>7.0000000000000007E-2</v>
      </c>
      <c r="N30" s="44">
        <v>136405457545.666</v>
      </c>
      <c r="O30" s="44">
        <v>7.6999999999999999E-2</v>
      </c>
      <c r="P30" s="44">
        <v>-0.4</v>
      </c>
      <c r="Q30" s="45">
        <f t="shared" si="5"/>
        <v>7.2987721114151749E-2</v>
      </c>
      <c r="R30" s="44" t="s">
        <v>264</v>
      </c>
    </row>
    <row r="31" spans="1:18" x14ac:dyDescent="0.25">
      <c r="A31" s="20"/>
      <c r="B31" s="21">
        <v>2023</v>
      </c>
      <c r="C31" s="23">
        <v>276677000000</v>
      </c>
      <c r="D31" s="23">
        <v>21929634000000</v>
      </c>
      <c r="E31" s="23">
        <v>6353113000000</v>
      </c>
      <c r="F31" s="23">
        <v>5383010000000</v>
      </c>
      <c r="G31" s="23">
        <f t="shared" si="0"/>
        <v>970103000000</v>
      </c>
      <c r="H31" s="24">
        <f t="shared" si="1"/>
        <v>1.2616580833040807E-2</v>
      </c>
      <c r="I31" s="25">
        <f t="shared" si="2"/>
        <v>4.560039624920325E-14</v>
      </c>
      <c r="J31" s="24">
        <f t="shared" si="3"/>
        <v>0.2897044702159644</v>
      </c>
      <c r="K31" s="24">
        <f t="shared" si="4"/>
        <v>4.4237081202540815E-2</v>
      </c>
      <c r="L31" s="24"/>
      <c r="M31" s="43">
        <v>7.0000000000000007E-2</v>
      </c>
      <c r="N31" s="44">
        <v>136405457545.666</v>
      </c>
      <c r="O31" s="44">
        <v>7.6999999999999999E-2</v>
      </c>
      <c r="P31" s="44">
        <v>-0.4</v>
      </c>
      <c r="Q31" s="45">
        <f t="shared" si="5"/>
        <v>8.0832554640249174E-2</v>
      </c>
      <c r="R31" s="44" t="s">
        <v>264</v>
      </c>
    </row>
    <row r="32" spans="1:18" x14ac:dyDescent="0.25">
      <c r="A32" s="20" t="s">
        <v>6</v>
      </c>
      <c r="B32" s="21">
        <v>2020</v>
      </c>
      <c r="C32" s="23">
        <v>102060837000000</v>
      </c>
      <c r="D32" s="23">
        <v>1318246335000000</v>
      </c>
      <c r="E32" s="23">
        <v>56508129000000</v>
      </c>
      <c r="F32" s="23">
        <v>59440188000000</v>
      </c>
      <c r="G32" s="23">
        <f t="shared" si="0"/>
        <v>-2932059000000</v>
      </c>
      <c r="H32" s="24">
        <f t="shared" si="1"/>
        <v>7.7421673241367284E-2</v>
      </c>
      <c r="I32" s="25">
        <f t="shared" si="2"/>
        <v>7.5858356169827696E-16</v>
      </c>
      <c r="J32" s="24">
        <f t="shared" si="3"/>
        <v>4.2866137761725695E-2</v>
      </c>
      <c r="K32" s="24">
        <f t="shared" si="4"/>
        <v>-2.2242117593294884E-3</v>
      </c>
      <c r="L32" s="24"/>
      <c r="M32" s="43">
        <v>7.0000000000000007E-2</v>
      </c>
      <c r="N32" s="44">
        <v>136405457545.666</v>
      </c>
      <c r="O32" s="44">
        <v>7.6999999999999999E-2</v>
      </c>
      <c r="P32" s="44">
        <v>-0.4</v>
      </c>
      <c r="Q32" s="45">
        <f t="shared" si="5"/>
        <v>7.4293852249204761E-2</v>
      </c>
      <c r="R32" s="44" t="s">
        <v>262</v>
      </c>
    </row>
    <row r="33" spans="1:23" x14ac:dyDescent="0.25">
      <c r="A33" s="20"/>
      <c r="B33" s="21">
        <v>2021</v>
      </c>
      <c r="C33" s="23">
        <v>129892493000000</v>
      </c>
      <c r="D33" s="23">
        <v>1429334484000000</v>
      </c>
      <c r="E33" s="23">
        <v>73062494000000</v>
      </c>
      <c r="F33" s="23">
        <v>56508129000000</v>
      </c>
      <c r="G33" s="23">
        <f t="shared" si="0"/>
        <v>16554365000000</v>
      </c>
      <c r="H33" s="24">
        <f t="shared" si="1"/>
        <v>9.0876204593130075E-2</v>
      </c>
      <c r="I33" s="25">
        <f t="shared" si="2"/>
        <v>6.9962630244636285E-16</v>
      </c>
      <c r="J33" s="24">
        <f t="shared" si="3"/>
        <v>5.111644252472957E-2</v>
      </c>
      <c r="K33" s="24">
        <f t="shared" si="4"/>
        <v>1.1581869174297484E-2</v>
      </c>
      <c r="L33" s="24"/>
      <c r="M33" s="43">
        <v>7.0000000000000007E-2</v>
      </c>
      <c r="N33" s="44">
        <v>136405457545.666</v>
      </c>
      <c r="O33" s="44">
        <v>7.6999999999999999E-2</v>
      </c>
      <c r="P33" s="44">
        <v>-0.4</v>
      </c>
      <c r="Q33" s="45">
        <f t="shared" si="5"/>
        <v>6.9398651250581367E-2</v>
      </c>
      <c r="R33" s="44" t="s">
        <v>262</v>
      </c>
    </row>
    <row r="34" spans="1:23" x14ac:dyDescent="0.25">
      <c r="A34" s="20"/>
      <c r="B34" s="21">
        <v>2022</v>
      </c>
      <c r="C34" s="23">
        <v>100726048000000</v>
      </c>
      <c r="D34" s="23">
        <v>1725611128000000</v>
      </c>
      <c r="E34" s="23">
        <v>87903354000000</v>
      </c>
      <c r="F34" s="23">
        <v>73062494000000</v>
      </c>
      <c r="G34" s="23">
        <f t="shared" si="0"/>
        <v>14840860000000</v>
      </c>
      <c r="H34" s="24">
        <f t="shared" si="1"/>
        <v>5.8371232293073158E-2</v>
      </c>
      <c r="I34" s="25">
        <f t="shared" si="2"/>
        <v>5.7950483963267537E-16</v>
      </c>
      <c r="J34" s="24">
        <f t="shared" si="3"/>
        <v>5.0940419062944289E-2</v>
      </c>
      <c r="K34" s="24">
        <f t="shared" si="4"/>
        <v>8.6003501943109854E-3</v>
      </c>
      <c r="L34" s="24"/>
      <c r="M34" s="43">
        <v>7.0000000000000007E-2</v>
      </c>
      <c r="N34" s="44">
        <v>136405457545.666</v>
      </c>
      <c r="O34" s="44">
        <v>7.6999999999999999E-2</v>
      </c>
      <c r="P34" s="44">
        <v>-0.4</v>
      </c>
      <c r="Q34" s="45">
        <f t="shared" si="5"/>
        <v>7.0561319812922352E-2</v>
      </c>
      <c r="R34" s="44" t="s">
        <v>262</v>
      </c>
    </row>
    <row r="35" spans="1:23" x14ac:dyDescent="0.25">
      <c r="A35" s="20"/>
      <c r="B35" s="21">
        <v>2023</v>
      </c>
      <c r="C35" s="23">
        <v>-69622480000000</v>
      </c>
      <c r="D35" s="23">
        <v>1992544687000000</v>
      </c>
      <c r="E35" s="23">
        <v>95886574000000</v>
      </c>
      <c r="F35" s="23">
        <v>87903354000000</v>
      </c>
      <c r="G35" s="23">
        <f t="shared" si="0"/>
        <v>7983220000000</v>
      </c>
      <c r="H35" s="24">
        <f t="shared" si="1"/>
        <v>-3.4941489871840453E-2</v>
      </c>
      <c r="I35" s="25">
        <f t="shared" si="2"/>
        <v>5.0187080195707552E-16</v>
      </c>
      <c r="J35" s="24">
        <f t="shared" si="3"/>
        <v>4.8122671790296466E-2</v>
      </c>
      <c r="K35" s="24">
        <f t="shared" si="4"/>
        <v>4.0065450235997639E-3</v>
      </c>
      <c r="L35" s="24"/>
      <c r="M35" s="43">
        <v>7.0000000000000007E-2</v>
      </c>
      <c r="N35" s="44">
        <v>136405457545.666</v>
      </c>
      <c r="O35" s="44">
        <v>7.6999999999999999E-2</v>
      </c>
      <c r="P35" s="44">
        <v>-0.4</v>
      </c>
      <c r="Q35" s="45">
        <f t="shared" si="5"/>
        <v>7.2171285634782686E-2</v>
      </c>
      <c r="R35" s="44" t="s">
        <v>262</v>
      </c>
      <c r="T35" s="6" t="s">
        <v>39</v>
      </c>
      <c r="U35" s="6" t="s">
        <v>126</v>
      </c>
      <c r="V35" s="6" t="s">
        <v>127</v>
      </c>
    </row>
    <row r="36" spans="1:23" x14ac:dyDescent="0.25">
      <c r="A36" t="s">
        <v>39</v>
      </c>
      <c r="B36" s="36">
        <v>2022</v>
      </c>
      <c r="C36" s="23">
        <v>-2075171578</v>
      </c>
      <c r="D36" s="23">
        <v>131885660565</v>
      </c>
      <c r="E36" s="23">
        <v>46256168308</v>
      </c>
      <c r="F36" s="23">
        <v>45034366776</v>
      </c>
      <c r="G36" s="23">
        <f t="shared" si="0"/>
        <v>1221801532</v>
      </c>
      <c r="H36" s="24">
        <f t="shared" si="1"/>
        <v>-1.5734626259670204E-2</v>
      </c>
      <c r="I36" s="25">
        <f t="shared" si="2"/>
        <v>7.5823254455108014E-12</v>
      </c>
      <c r="J36" s="24">
        <f t="shared" si="3"/>
        <v>0.3507293219735787</v>
      </c>
      <c r="K36" s="24">
        <f t="shared" si="4"/>
        <v>9.2640968454476801E-3</v>
      </c>
      <c r="L36" s="24"/>
      <c r="M36" s="43">
        <v>7.0000000000000007E-2</v>
      </c>
      <c r="N36" s="44">
        <v>136405457545.666</v>
      </c>
      <c r="O36" s="44">
        <v>7.6999999999999999E-2</v>
      </c>
      <c r="P36" s="44">
        <v>-0.4</v>
      </c>
      <c r="Q36" s="45">
        <f t="shared" si="5"/>
        <v>1.1275710907088332</v>
      </c>
      <c r="R36" s="44" t="s">
        <v>265</v>
      </c>
      <c r="T36">
        <v>2021</v>
      </c>
      <c r="U36">
        <v>3155656</v>
      </c>
      <c r="V36" s="23">
        <v>14271</v>
      </c>
      <c r="W36" s="38">
        <f>SUM(U36*V36)</f>
        <v>45034366776</v>
      </c>
    </row>
    <row r="37" spans="1:23" x14ac:dyDescent="0.25">
      <c r="B37" s="36">
        <v>2023</v>
      </c>
      <c r="C37" s="23">
        <v>2165869160</v>
      </c>
      <c r="D37" s="23">
        <v>144448479226</v>
      </c>
      <c r="E37" s="23">
        <v>42550933985</v>
      </c>
      <c r="F37" s="23">
        <v>46256168308</v>
      </c>
      <c r="G37" s="23">
        <f t="shared" si="0"/>
        <v>-3705234323</v>
      </c>
      <c r="H37" s="24">
        <f t="shared" si="1"/>
        <v>1.4994059969377334E-2</v>
      </c>
      <c r="I37" s="25">
        <f t="shared" si="2"/>
        <v>6.9228835454572583E-12</v>
      </c>
      <c r="J37" s="24">
        <f t="shared" si="3"/>
        <v>0.29457516072859452</v>
      </c>
      <c r="K37" s="24">
        <f t="shared" si="4"/>
        <v>-2.5650905726760164E-2</v>
      </c>
      <c r="L37" s="24"/>
      <c r="M37" s="43">
        <v>7.0000000000000007E-2</v>
      </c>
      <c r="N37" s="44">
        <v>136405457545.666</v>
      </c>
      <c r="O37" s="44">
        <v>7.6999999999999999E-2</v>
      </c>
      <c r="P37" s="44">
        <v>-0.4</v>
      </c>
      <c r="Q37" s="45">
        <f t="shared" si="5"/>
        <v>1.0472617472202654</v>
      </c>
      <c r="R37" s="44" t="s">
        <v>266</v>
      </c>
      <c r="T37">
        <v>2022</v>
      </c>
      <c r="U37">
        <v>2961532</v>
      </c>
      <c r="V37" s="23">
        <v>15619</v>
      </c>
      <c r="W37" s="38">
        <f t="shared" ref="W37:W38" si="6">SUM(U37*V37)</f>
        <v>46256168308</v>
      </c>
    </row>
    <row r="38" spans="1:23" x14ac:dyDescent="0.25">
      <c r="A38" s="20" t="s">
        <v>7</v>
      </c>
      <c r="B38" s="21">
        <v>2020</v>
      </c>
      <c r="C38" s="23">
        <v>1464349026164</v>
      </c>
      <c r="D38" s="23">
        <v>54540978397964</v>
      </c>
      <c r="E38" s="23">
        <v>6180589086059</v>
      </c>
      <c r="F38" s="23">
        <v>7084864038574</v>
      </c>
      <c r="G38" s="23">
        <f t="shared" si="0"/>
        <v>-904274952515</v>
      </c>
      <c r="H38" s="24">
        <f t="shared" si="1"/>
        <v>2.6848602081891947E-2</v>
      </c>
      <c r="I38" s="25">
        <f t="shared" si="2"/>
        <v>1.8334837939711945E-14</v>
      </c>
      <c r="J38" s="24">
        <f t="shared" si="3"/>
        <v>0.11332009926484413</v>
      </c>
      <c r="K38" s="24">
        <f t="shared" si="4"/>
        <v>-1.6579734707303239E-2</v>
      </c>
      <c r="L38" s="24"/>
      <c r="M38" s="43">
        <v>7.0000000000000007E-2</v>
      </c>
      <c r="N38" s="44">
        <v>136405457545.666</v>
      </c>
      <c r="O38" s="44">
        <v>7.6999999999999999E-2</v>
      </c>
      <c r="P38" s="44">
        <v>-0.4</v>
      </c>
      <c r="Q38" s="45">
        <f t="shared" si="5"/>
        <v>8.7858513484506337E-2</v>
      </c>
      <c r="R38" s="44"/>
      <c r="V38" s="23"/>
      <c r="W38" s="38"/>
    </row>
    <row r="39" spans="1:23" x14ac:dyDescent="0.25">
      <c r="A39" s="20"/>
      <c r="B39" s="21">
        <v>2021</v>
      </c>
      <c r="C39" s="23">
        <v>3305687034045</v>
      </c>
      <c r="D39" s="23">
        <v>60862926586750</v>
      </c>
      <c r="E39" s="23">
        <v>7654802250986</v>
      </c>
      <c r="F39" s="23">
        <v>6180589086059</v>
      </c>
      <c r="G39" s="23">
        <f t="shared" si="0"/>
        <v>1474213164927</v>
      </c>
      <c r="H39" s="24">
        <f t="shared" si="1"/>
        <v>5.4313639179563472E-2</v>
      </c>
      <c r="I39" s="25">
        <f t="shared" si="2"/>
        <v>1.6430363376868938E-14</v>
      </c>
      <c r="J39" s="24">
        <f t="shared" si="3"/>
        <v>0.12577118256177428</v>
      </c>
      <c r="K39" s="24">
        <f t="shared" si="4"/>
        <v>2.422185799471463E-2</v>
      </c>
      <c r="L39" s="24"/>
      <c r="M39" s="43">
        <v>7.0000000000000007E-2</v>
      </c>
      <c r="N39" s="44">
        <v>136405457545.666</v>
      </c>
      <c r="O39" s="44">
        <v>7.6999999999999999E-2</v>
      </c>
      <c r="P39" s="44">
        <v>-0.4</v>
      </c>
      <c r="Q39" s="45">
        <f t="shared" si="5"/>
        <v>7.2236829093434124E-2</v>
      </c>
      <c r="R39" s="44"/>
    </row>
    <row r="40" spans="1:23" x14ac:dyDescent="0.25">
      <c r="A40" s="20"/>
      <c r="B40" s="21">
        <v>2022</v>
      </c>
      <c r="C40" s="23">
        <v>3091638015054</v>
      </c>
      <c r="D40" s="23">
        <v>61469712165656</v>
      </c>
      <c r="E40" s="23">
        <v>10235479955727</v>
      </c>
      <c r="F40" s="23">
        <v>7654802250986</v>
      </c>
      <c r="G40" s="23">
        <f t="shared" si="0"/>
        <v>2580677704741</v>
      </c>
      <c r="H40" s="24">
        <f t="shared" si="1"/>
        <v>5.0295306519774825E-2</v>
      </c>
      <c r="I40" s="25">
        <f t="shared" si="2"/>
        <v>1.6268174435323194E-14</v>
      </c>
      <c r="J40" s="24">
        <f t="shared" si="3"/>
        <v>0.16651257334902095</v>
      </c>
      <c r="K40" s="24">
        <f t="shared" si="4"/>
        <v>4.1982915062076069E-2</v>
      </c>
      <c r="L40" s="24"/>
      <c r="M40" s="43">
        <v>7.0000000000000007E-2</v>
      </c>
      <c r="N40" s="44">
        <v>136405457545.666</v>
      </c>
      <c r="O40" s="44">
        <v>7.6999999999999999E-2</v>
      </c>
      <c r="P40" s="44">
        <v>-0.4</v>
      </c>
      <c r="Q40" s="45">
        <f t="shared" si="5"/>
        <v>6.8247369900327162E-2</v>
      </c>
      <c r="R40" s="44"/>
    </row>
    <row r="41" spans="1:23" x14ac:dyDescent="0.25">
      <c r="A41" s="20"/>
      <c r="B41" s="21">
        <v>2023</v>
      </c>
      <c r="C41" s="23">
        <v>840493807756</v>
      </c>
      <c r="D41" s="23">
        <v>64999403480787</v>
      </c>
      <c r="E41" s="23">
        <v>11539141250155</v>
      </c>
      <c r="F41" s="23">
        <v>10235479955727</v>
      </c>
      <c r="G41" s="23">
        <f t="shared" si="0"/>
        <v>1303661294428</v>
      </c>
      <c r="H41" s="24">
        <f t="shared" si="1"/>
        <v>1.2930792634188394E-2</v>
      </c>
      <c r="I41" s="25">
        <f t="shared" si="2"/>
        <v>1.5384756573890517E-14</v>
      </c>
      <c r="J41" s="24">
        <f t="shared" si="3"/>
        <v>0.17752687920537338</v>
      </c>
      <c r="K41" s="24">
        <f t="shared" si="4"/>
        <v>2.0056511669577795E-2</v>
      </c>
      <c r="L41" s="24"/>
      <c r="M41" s="43">
        <v>7.0000000000000007E-2</v>
      </c>
      <c r="N41" s="44">
        <v>136405457545.666</v>
      </c>
      <c r="O41" s="44">
        <v>7.6999999999999999E-2</v>
      </c>
      <c r="P41" s="44">
        <v>-0.4</v>
      </c>
      <c r="Q41" s="45">
        <f t="shared" si="5"/>
        <v>7.7745529790672868E-2</v>
      </c>
      <c r="R41" s="44"/>
    </row>
    <row r="42" spans="1:23" x14ac:dyDescent="0.25">
      <c r="A42" s="20" t="s">
        <v>44</v>
      </c>
      <c r="B42" s="21">
        <v>2023</v>
      </c>
      <c r="C42" s="23">
        <v>40679393000</v>
      </c>
      <c r="D42" s="23">
        <v>27406404823000</v>
      </c>
      <c r="E42" s="23">
        <v>4438268980000</v>
      </c>
      <c r="F42" s="23">
        <v>3618366163000</v>
      </c>
      <c r="G42" s="23">
        <f t="shared" si="0"/>
        <v>819902817000</v>
      </c>
      <c r="H42" s="24">
        <f t="shared" si="1"/>
        <v>1.4843024199168598E-3</v>
      </c>
      <c r="I42" s="25">
        <f t="shared" si="2"/>
        <v>3.6487821239536685E-14</v>
      </c>
      <c r="J42" s="24">
        <f t="shared" si="3"/>
        <v>0.16194276515522082</v>
      </c>
      <c r="K42" s="24">
        <f t="shared" si="4"/>
        <v>2.9916467420488559E-2</v>
      </c>
      <c r="L42" s="24"/>
      <c r="M42" s="43">
        <v>7.0000000000000007E-2</v>
      </c>
      <c r="N42" s="44">
        <v>136405457545.666</v>
      </c>
      <c r="O42" s="44">
        <v>7.6999999999999999E-2</v>
      </c>
      <c r="P42" s="44">
        <v>-0.4</v>
      </c>
      <c r="Q42" s="45">
        <f t="shared" si="5"/>
        <v>7.5480143899780056E-2</v>
      </c>
      <c r="R42" s="44"/>
    </row>
    <row r="43" spans="1:23" x14ac:dyDescent="0.25">
      <c r="A43" s="20" t="s">
        <v>8</v>
      </c>
      <c r="B43" s="21">
        <v>2020</v>
      </c>
      <c r="C43" s="23">
        <v>1213678000000</v>
      </c>
      <c r="D43" s="23">
        <v>36196024000000</v>
      </c>
      <c r="E43" s="23">
        <v>8070737000000</v>
      </c>
      <c r="F43" s="23">
        <v>7608237000000</v>
      </c>
      <c r="G43" s="23">
        <f t="shared" si="0"/>
        <v>462500000000</v>
      </c>
      <c r="H43" s="24">
        <f t="shared" si="1"/>
        <v>3.3530699393944485E-2</v>
      </c>
      <c r="I43" s="25">
        <f t="shared" si="2"/>
        <v>2.762734382096774E-14</v>
      </c>
      <c r="J43" s="24">
        <f t="shared" si="3"/>
        <v>0.22297302598760571</v>
      </c>
      <c r="K43" s="24">
        <f t="shared" si="4"/>
        <v>1.277764651719758E-2</v>
      </c>
      <c r="L43" s="24"/>
      <c r="M43" s="43">
        <v>7.0000000000000007E-2</v>
      </c>
      <c r="N43" s="44">
        <v>136405457545.666</v>
      </c>
      <c r="O43" s="44">
        <v>7.6999999999999999E-2</v>
      </c>
      <c r="P43" s="44">
        <v>-0.4</v>
      </c>
      <c r="Q43" s="45">
        <f t="shared" si="5"/>
        <v>8.5826384868837147E-2</v>
      </c>
      <c r="R43" s="44"/>
    </row>
    <row r="44" spans="1:23" x14ac:dyDescent="0.25">
      <c r="A44" s="20"/>
      <c r="B44" s="21">
        <v>2021</v>
      </c>
      <c r="C44" s="23">
        <v>3647331000000</v>
      </c>
      <c r="D44" s="23">
        <v>39255187000000</v>
      </c>
      <c r="E44" s="23">
        <v>9729651000000</v>
      </c>
      <c r="F44" s="23">
        <v>8070737000000</v>
      </c>
      <c r="G44" s="23">
        <f t="shared" si="0"/>
        <v>1658914000000</v>
      </c>
      <c r="H44" s="24">
        <f t="shared" si="1"/>
        <v>9.2913351807494896E-2</v>
      </c>
      <c r="I44" s="25">
        <f t="shared" si="2"/>
        <v>2.5474340499256826E-14</v>
      </c>
      <c r="J44" s="24">
        <f t="shared" si="3"/>
        <v>0.24785644251293465</v>
      </c>
      <c r="K44" s="24">
        <f t="shared" si="4"/>
        <v>4.2259740094984136E-2</v>
      </c>
      <c r="L44" s="24"/>
      <c r="M44" s="43">
        <v>7.0000000000000007E-2</v>
      </c>
      <c r="N44" s="44">
        <v>136405457545.666</v>
      </c>
      <c r="O44" s="44">
        <v>7.6999999999999999E-2</v>
      </c>
      <c r="P44" s="44">
        <v>-0.4</v>
      </c>
      <c r="Q44" s="45">
        <f t="shared" si="5"/>
        <v>7.5655889106977542E-2</v>
      </c>
      <c r="R44" s="44"/>
    </row>
    <row r="45" spans="1:23" x14ac:dyDescent="0.25">
      <c r="A45" s="20"/>
      <c r="B45" s="21">
        <v>2022</v>
      </c>
      <c r="C45" s="23">
        <v>3759340000000</v>
      </c>
      <c r="D45" s="23">
        <v>40668411000000</v>
      </c>
      <c r="E45" s="23">
        <v>9126799000000</v>
      </c>
      <c r="F45" s="23">
        <v>9729651000000</v>
      </c>
      <c r="G45" s="23">
        <f t="shared" si="0"/>
        <v>-602852000000</v>
      </c>
      <c r="H45" s="24">
        <f t="shared" si="1"/>
        <v>9.2438821865944057E-2</v>
      </c>
      <c r="I45" s="25">
        <f t="shared" si="2"/>
        <v>2.4589109222880628E-14</v>
      </c>
      <c r="J45" s="24">
        <f t="shared" si="3"/>
        <v>0.22441985746627768</v>
      </c>
      <c r="K45" s="24">
        <f t="shared" si="4"/>
        <v>-1.4823593673232032E-2</v>
      </c>
      <c r="L45" s="24"/>
      <c r="M45" s="43">
        <v>7.0000000000000007E-2</v>
      </c>
      <c r="N45" s="44">
        <v>136405457545.666</v>
      </c>
      <c r="O45" s="44">
        <v>7.6999999999999999E-2</v>
      </c>
      <c r="P45" s="44">
        <v>-0.4</v>
      </c>
      <c r="Q45" s="45">
        <f t="shared" si="5"/>
        <v>9.656385518838359E-2</v>
      </c>
      <c r="R45" s="44"/>
    </row>
    <row r="46" spans="1:23" x14ac:dyDescent="0.25">
      <c r="A46" s="20"/>
      <c r="B46" s="21">
        <v>2023</v>
      </c>
      <c r="C46" s="23">
        <v>3864820000000</v>
      </c>
      <c r="D46" s="23">
        <v>41902382000000</v>
      </c>
      <c r="E46" s="23">
        <v>9245032000000</v>
      </c>
      <c r="F46" s="23">
        <v>9126799000000</v>
      </c>
      <c r="G46" s="23">
        <f t="shared" si="0"/>
        <v>118233000000</v>
      </c>
      <c r="H46" s="24">
        <f t="shared" si="1"/>
        <v>9.2233897347410942E-2</v>
      </c>
      <c r="I46" s="25">
        <f t="shared" si="2"/>
        <v>2.3864991732450913E-14</v>
      </c>
      <c r="J46" s="24">
        <f t="shared" si="3"/>
        <v>0.22063261224624414</v>
      </c>
      <c r="K46" s="24">
        <f t="shared" si="4"/>
        <v>2.8216295675028689E-3</v>
      </c>
      <c r="L46" s="24"/>
      <c r="M46" s="43">
        <v>7.0000000000000007E-2</v>
      </c>
      <c r="N46" s="44">
        <v>136405457545.666</v>
      </c>
      <c r="O46" s="44">
        <v>7.6999999999999999E-2</v>
      </c>
      <c r="P46" s="44">
        <v>-0.4</v>
      </c>
      <c r="Q46" s="45">
        <f t="shared" si="5"/>
        <v>8.9115374432548161E-2</v>
      </c>
      <c r="R46" s="44"/>
    </row>
    <row r="47" spans="1:23" x14ac:dyDescent="0.25">
      <c r="A47" s="20" t="s">
        <v>9</v>
      </c>
      <c r="B47" s="21">
        <v>2020</v>
      </c>
      <c r="C47" s="23">
        <v>2897585281405</v>
      </c>
      <c r="D47" s="23">
        <v>7616971029620</v>
      </c>
      <c r="E47" s="23">
        <v>2629300300189</v>
      </c>
      <c r="F47" s="23">
        <v>2650255153377</v>
      </c>
      <c r="G47" s="23">
        <f t="shared" si="0"/>
        <v>-20954853188</v>
      </c>
      <c r="H47" s="24">
        <f t="shared" si="1"/>
        <v>0.38041175030562724</v>
      </c>
      <c r="I47" s="25">
        <f t="shared" si="2"/>
        <v>1.3128578225009852E-13</v>
      </c>
      <c r="J47" s="24">
        <f t="shared" si="3"/>
        <v>0.34518974668073171</v>
      </c>
      <c r="K47" s="24">
        <f t="shared" si="4"/>
        <v>-2.7510742927225507E-3</v>
      </c>
      <c r="L47" s="24"/>
      <c r="M47" s="43">
        <v>7.0000000000000007E-2</v>
      </c>
      <c r="N47" s="44">
        <v>136405457545.666</v>
      </c>
      <c r="O47" s="44">
        <v>7.6999999999999999E-2</v>
      </c>
      <c r="P47" s="44">
        <v>-0.4</v>
      </c>
      <c r="Q47" s="45">
        <f t="shared" si="5"/>
        <v>0.11558813740857074</v>
      </c>
      <c r="R47" s="44"/>
    </row>
    <row r="48" spans="1:23" x14ac:dyDescent="0.25">
      <c r="A48" s="20"/>
      <c r="B48" s="21">
        <v>2021</v>
      </c>
      <c r="C48" s="23">
        <v>122906385625</v>
      </c>
      <c r="D48" s="23">
        <v>6752233240104</v>
      </c>
      <c r="E48" s="23">
        <v>1440736819516</v>
      </c>
      <c r="F48" s="23">
        <v>2629300300189</v>
      </c>
      <c r="G48" s="23">
        <f t="shared" si="0"/>
        <v>-1188563480673</v>
      </c>
      <c r="H48" s="24">
        <f t="shared" si="1"/>
        <v>1.820233117763375E-2</v>
      </c>
      <c r="I48" s="25">
        <f t="shared" si="2"/>
        <v>1.4809914948740688E-13</v>
      </c>
      <c r="J48" s="24">
        <f t="shared" si="3"/>
        <v>0.21337189760551123</v>
      </c>
      <c r="K48" s="24">
        <f t="shared" si="4"/>
        <v>-0.17602524059946326</v>
      </c>
      <c r="L48" s="24"/>
      <c r="M48" s="43">
        <v>7.0000000000000007E-2</v>
      </c>
      <c r="N48" s="44">
        <v>136405457545.666</v>
      </c>
      <c r="O48" s="44">
        <v>7.6999999999999999E-2</v>
      </c>
      <c r="P48" s="44">
        <v>-0.4</v>
      </c>
      <c r="Q48" s="45">
        <f t="shared" si="5"/>
        <v>0.17704126460336339</v>
      </c>
      <c r="R48" s="44"/>
    </row>
    <row r="49" spans="1:18" x14ac:dyDescent="0.25">
      <c r="A49" s="20" t="s">
        <v>40</v>
      </c>
      <c r="B49" s="21">
        <v>2022</v>
      </c>
      <c r="C49" s="23">
        <v>-839770250000</v>
      </c>
      <c r="D49" s="23">
        <v>38168511114000</v>
      </c>
      <c r="E49" s="23">
        <v>9856136055000</v>
      </c>
      <c r="F49" s="23">
        <v>12840734345000</v>
      </c>
      <c r="G49" s="23">
        <f t="shared" si="0"/>
        <v>-2984598290000</v>
      </c>
      <c r="H49" s="24">
        <f t="shared" si="1"/>
        <v>-2.2001650719144162E-2</v>
      </c>
      <c r="I49" s="25">
        <f t="shared" si="2"/>
        <v>2.6199607236793826E-14</v>
      </c>
      <c r="J49" s="24">
        <f t="shared" si="3"/>
        <v>0.25822689351340256</v>
      </c>
      <c r="K49" s="24">
        <f t="shared" si="4"/>
        <v>-7.8195302957606475E-2</v>
      </c>
      <c r="L49" s="24"/>
      <c r="M49" s="43">
        <v>7.0000000000000007E-2</v>
      </c>
      <c r="N49" s="44">
        <v>136405457545.666</v>
      </c>
      <c r="O49" s="44">
        <v>7.6999999999999999E-2</v>
      </c>
      <c r="P49" s="44">
        <v>-0.4</v>
      </c>
      <c r="Q49" s="45">
        <f t="shared" si="5"/>
        <v>0.12473536139622621</v>
      </c>
      <c r="R49" s="44"/>
    </row>
    <row r="50" spans="1:18" x14ac:dyDescent="0.25">
      <c r="A50" s="20"/>
      <c r="B50" s="21">
        <v>2023</v>
      </c>
      <c r="C50" s="23">
        <v>1138470338000</v>
      </c>
      <c r="D50" s="23">
        <v>44469025417000</v>
      </c>
      <c r="E50" s="23">
        <v>9241419373000</v>
      </c>
      <c r="F50" s="23">
        <v>9856136055000</v>
      </c>
      <c r="G50" s="23">
        <f t="shared" si="0"/>
        <v>-614716682000</v>
      </c>
      <c r="H50" s="24">
        <f t="shared" si="1"/>
        <v>2.5601423177688435E-2</v>
      </c>
      <c r="I50" s="25">
        <f t="shared" si="2"/>
        <v>2.2487562761330752E-14</v>
      </c>
      <c r="J50" s="24">
        <f t="shared" si="3"/>
        <v>0.20781699815411542</v>
      </c>
      <c r="K50" s="24">
        <f t="shared" si="4"/>
        <v>-1.3823479966912E-2</v>
      </c>
      <c r="L50" s="24"/>
      <c r="M50" s="43">
        <v>7.0000000000000007E-2</v>
      </c>
      <c r="N50" s="44">
        <v>136405457545.666</v>
      </c>
      <c r="O50" s="44">
        <v>7.6999999999999999E-2</v>
      </c>
      <c r="P50" s="44">
        <v>-0.4</v>
      </c>
      <c r="Q50" s="45">
        <f t="shared" si="5"/>
        <v>9.4598727132177901E-2</v>
      </c>
      <c r="R50" s="44"/>
    </row>
    <row r="51" spans="1:18" x14ac:dyDescent="0.25">
      <c r="A51" s="20" t="s">
        <v>10</v>
      </c>
      <c r="B51" s="21">
        <v>2020</v>
      </c>
      <c r="C51" s="23">
        <v>2852705359000</v>
      </c>
      <c r="D51" s="23">
        <v>62725242000</v>
      </c>
      <c r="E51" s="23">
        <v>34113454845000</v>
      </c>
      <c r="F51" s="23">
        <v>32944902671000</v>
      </c>
      <c r="G51" s="23">
        <f t="shared" si="0"/>
        <v>1168552174000</v>
      </c>
      <c r="H51" s="24">
        <f t="shared" si="1"/>
        <v>45.479383865908403</v>
      </c>
      <c r="I51" s="25">
        <f t="shared" si="2"/>
        <v>1.5942545108076266E-11</v>
      </c>
      <c r="J51" s="24">
        <f t="shared" si="3"/>
        <v>543.85529265873538</v>
      </c>
      <c r="K51" s="24">
        <f t="shared" si="4"/>
        <v>18.629695745135585</v>
      </c>
      <c r="L51" s="24"/>
      <c r="M51" s="43">
        <v>7.0000000000000007E-2</v>
      </c>
      <c r="N51" s="44">
        <v>136405457545.666</v>
      </c>
      <c r="O51" s="44">
        <v>7.6999999999999999E-2</v>
      </c>
      <c r="P51" s="44">
        <v>-0.4</v>
      </c>
      <c r="Q51" s="45">
        <f t="shared" si="5"/>
        <v>36.669629396577953</v>
      </c>
      <c r="R51" s="44"/>
    </row>
    <row r="52" spans="1:18" x14ac:dyDescent="0.25">
      <c r="A52" s="20"/>
      <c r="B52" s="21">
        <v>2021</v>
      </c>
      <c r="C52" s="23">
        <v>21739143000</v>
      </c>
      <c r="D52" s="23">
        <v>67744797000</v>
      </c>
      <c r="E52" s="23">
        <v>43466976696000</v>
      </c>
      <c r="F52" s="23">
        <v>34113454845000</v>
      </c>
      <c r="G52" s="23">
        <f t="shared" si="0"/>
        <v>9353521851000</v>
      </c>
      <c r="H52" s="24">
        <f t="shared" si="1"/>
        <v>0.32089760339823586</v>
      </c>
      <c r="I52" s="25">
        <f t="shared" si="2"/>
        <v>1.4761281224298303E-11</v>
      </c>
      <c r="J52" s="24">
        <f t="shared" si="3"/>
        <v>641.62826697967671</v>
      </c>
      <c r="K52" s="24">
        <f t="shared" si="4"/>
        <v>138.06996648023022</v>
      </c>
      <c r="L52" s="24"/>
      <c r="M52" s="43">
        <v>7.0000000000000007E-2</v>
      </c>
      <c r="N52" s="44">
        <v>136405457545.666</v>
      </c>
      <c r="O52" s="44">
        <v>7.6999999999999999E-2</v>
      </c>
      <c r="P52" s="44">
        <v>-0.4</v>
      </c>
      <c r="Q52" s="45">
        <f t="shared" si="5"/>
        <v>-3.739090715296328</v>
      </c>
      <c r="R52" s="44"/>
    </row>
    <row r="53" spans="1:18" x14ac:dyDescent="0.25">
      <c r="A53" s="20"/>
      <c r="B53" s="21">
        <v>2022</v>
      </c>
      <c r="C53" s="23">
        <v>427290597000</v>
      </c>
      <c r="D53" s="23">
        <v>72753282000</v>
      </c>
      <c r="E53" s="23">
        <v>49471483883000</v>
      </c>
      <c r="F53" s="23">
        <v>43466976696000</v>
      </c>
      <c r="G53" s="23">
        <f t="shared" si="0"/>
        <v>6004507187000</v>
      </c>
      <c r="H53" s="24">
        <f t="shared" si="1"/>
        <v>5.8731453104754783</v>
      </c>
      <c r="I53" s="25">
        <f t="shared" si="2"/>
        <v>1.3745084379835949E-11</v>
      </c>
      <c r="J53" s="24">
        <f t="shared" si="3"/>
        <v>679.98972036752923</v>
      </c>
      <c r="K53" s="24">
        <f t="shared" si="4"/>
        <v>82.532457944646396</v>
      </c>
      <c r="L53" s="24"/>
      <c r="M53" s="43">
        <v>7.0000000000000007E-2</v>
      </c>
      <c r="N53" s="44">
        <v>136405457545.666</v>
      </c>
      <c r="O53" s="44">
        <v>7.6999999999999999E-2</v>
      </c>
      <c r="P53" s="44">
        <v>-0.4</v>
      </c>
      <c r="Q53" s="45">
        <f t="shared" si="5"/>
        <v>21.291129814276502</v>
      </c>
      <c r="R53" s="44"/>
    </row>
    <row r="54" spans="1:18" x14ac:dyDescent="0.25">
      <c r="A54" s="20"/>
      <c r="B54" s="21">
        <v>2023</v>
      </c>
      <c r="C54" s="23">
        <v>882342638000</v>
      </c>
      <c r="D54" s="23">
        <v>87277780000</v>
      </c>
      <c r="E54" s="23">
        <v>60139405675000</v>
      </c>
      <c r="F54" s="23">
        <v>49471483883000</v>
      </c>
      <c r="G54" s="23">
        <f t="shared" si="0"/>
        <v>10667921792000</v>
      </c>
      <c r="H54" s="24">
        <f t="shared" si="1"/>
        <v>10.109590757235118</v>
      </c>
      <c r="I54" s="25">
        <f t="shared" si="2"/>
        <v>1.1457669981981668E-11</v>
      </c>
      <c r="J54" s="24">
        <f t="shared" si="3"/>
        <v>689.05746313666543</v>
      </c>
      <c r="K54" s="24">
        <f t="shared" si="4"/>
        <v>122.22952728632649</v>
      </c>
      <c r="L54" s="24"/>
      <c r="M54" s="43">
        <v>7.0000000000000007E-2</v>
      </c>
      <c r="N54" s="44">
        <v>136405457545.666</v>
      </c>
      <c r="O54" s="44">
        <v>7.6999999999999999E-2</v>
      </c>
      <c r="P54" s="44">
        <v>-0.4</v>
      </c>
      <c r="Q54" s="45">
        <f t="shared" si="5"/>
        <v>5.7985024632920954</v>
      </c>
    </row>
    <row r="55" spans="1:18" x14ac:dyDescent="0.25">
      <c r="A55" s="20" t="s">
        <v>11</v>
      </c>
      <c r="B55" s="21">
        <v>2020</v>
      </c>
      <c r="C55" s="23">
        <v>13949485000000</v>
      </c>
      <c r="D55" s="23">
        <v>62725242000000</v>
      </c>
      <c r="E55" s="23">
        <v>28070372000000</v>
      </c>
      <c r="F55" s="23">
        <v>25132628000000</v>
      </c>
      <c r="G55" s="23">
        <f t="shared" si="0"/>
        <v>2937744000000</v>
      </c>
      <c r="H55" s="24">
        <f t="shared" si="1"/>
        <v>0.22239029384693326</v>
      </c>
      <c r="I55" s="25">
        <f t="shared" si="2"/>
        <v>1.5942545108076268E-14</v>
      </c>
      <c r="J55" s="24">
        <f t="shared" si="3"/>
        <v>0.447513171810481</v>
      </c>
      <c r="K55" s="24">
        <f t="shared" si="4"/>
        <v>4.6835116235980405E-2</v>
      </c>
      <c r="L55" s="24"/>
      <c r="M55" s="43">
        <v>7.0000000000000007E-2</v>
      </c>
      <c r="N55" s="44">
        <v>136405457545.666</v>
      </c>
      <c r="O55" s="44">
        <v>7.6999999999999999E-2</v>
      </c>
      <c r="P55" s="44">
        <v>-0.4</v>
      </c>
      <c r="Q55" s="45">
        <f t="shared" si="5"/>
        <v>8.7899117894924439E-2</v>
      </c>
    </row>
    <row r="56" spans="1:18" x14ac:dyDescent="0.25">
      <c r="A56" s="20"/>
      <c r="B56" s="21">
        <v>2021</v>
      </c>
      <c r="C56" s="23">
        <v>11963257000000</v>
      </c>
      <c r="D56" s="23">
        <v>67744797000000</v>
      </c>
      <c r="E56" s="23">
        <v>27173063000000</v>
      </c>
      <c r="F56" s="23">
        <v>28070372000000</v>
      </c>
      <c r="G56" s="23">
        <f t="shared" si="0"/>
        <v>-897309000000</v>
      </c>
      <c r="H56" s="24">
        <f t="shared" si="1"/>
        <v>0.17659300093555524</v>
      </c>
      <c r="I56" s="25">
        <f t="shared" si="2"/>
        <v>1.4761281224298302E-14</v>
      </c>
      <c r="J56" s="24">
        <f t="shared" si="3"/>
        <v>0.4011092246685749</v>
      </c>
      <c r="K56" s="24">
        <f t="shared" si="4"/>
        <v>-1.3245430494093886E-2</v>
      </c>
      <c r="L56" s="24"/>
      <c r="M56" s="43">
        <v>7.0000000000000007E-2</v>
      </c>
      <c r="N56" s="44">
        <v>136405457545.666</v>
      </c>
      <c r="O56" s="44">
        <v>7.6999999999999999E-2</v>
      </c>
      <c r="P56" s="44">
        <v>-0.4</v>
      </c>
      <c r="Q56" s="45">
        <f t="shared" si="5"/>
        <v>0.10819710181647847</v>
      </c>
    </row>
    <row r="57" spans="1:18" x14ac:dyDescent="0.25">
      <c r="A57" s="20"/>
      <c r="B57" s="21">
        <v>2022</v>
      </c>
      <c r="C57" s="23">
        <v>14104495000000</v>
      </c>
      <c r="D57" s="23">
        <v>72753282000000</v>
      </c>
      <c r="E57" s="23">
        <v>29588799000000</v>
      </c>
      <c r="F57" s="23">
        <v>27173063000000</v>
      </c>
      <c r="G57" s="23">
        <f t="shared" si="0"/>
        <v>2415736000000</v>
      </c>
      <c r="H57" s="24">
        <f t="shared" si="1"/>
        <v>0.19386747390997425</v>
      </c>
      <c r="I57" s="25">
        <f t="shared" si="2"/>
        <v>1.374508437983595E-14</v>
      </c>
      <c r="J57" s="24">
        <f t="shared" si="3"/>
        <v>0.40670053895300556</v>
      </c>
      <c r="K57" s="24">
        <f t="shared" si="4"/>
        <v>3.3204495159407377E-2</v>
      </c>
      <c r="L57" s="24"/>
      <c r="M57" s="43">
        <v>7.0000000000000007E-2</v>
      </c>
      <c r="N57" s="44">
        <v>136405457545.666</v>
      </c>
      <c r="O57" s="44">
        <v>7.6999999999999999E-2</v>
      </c>
      <c r="P57" s="44">
        <v>-0.4</v>
      </c>
      <c r="Q57" s="45">
        <f t="shared" si="5"/>
        <v>8.9909047959453786E-2</v>
      </c>
    </row>
    <row r="58" spans="1:18" x14ac:dyDescent="0.25">
      <c r="A58" s="20" t="s">
        <v>45</v>
      </c>
      <c r="B58" s="21">
        <v>2023</v>
      </c>
      <c r="C58" s="23">
        <v>-4325308000000</v>
      </c>
      <c r="D58" s="23">
        <v>13921657000000</v>
      </c>
      <c r="E58" s="23">
        <v>14785492000000</v>
      </c>
      <c r="F58" s="23">
        <v>11349167000000</v>
      </c>
      <c r="G58" s="23">
        <f t="shared" si="0"/>
        <v>3436325000000</v>
      </c>
      <c r="H58" s="24">
        <f t="shared" si="1"/>
        <v>-0.31068916580835171</v>
      </c>
      <c r="I58" s="25">
        <f t="shared" si="2"/>
        <v>7.1830529943382457E-14</v>
      </c>
      <c r="J58" s="24">
        <f t="shared" si="3"/>
        <v>1.0620497258336419</v>
      </c>
      <c r="K58" s="24">
        <f t="shared" si="4"/>
        <v>0.24683304580769372</v>
      </c>
      <c r="L58" s="24"/>
      <c r="M58" s="43">
        <v>7.0000000000000007E-2</v>
      </c>
      <c r="N58" s="44">
        <v>136405457545.666</v>
      </c>
      <c r="O58" s="44">
        <v>7.6999999999999999E-2</v>
      </c>
      <c r="P58" s="44">
        <v>-0.4</v>
      </c>
      <c r="Q58" s="45">
        <f t="shared" si="5"/>
        <v>6.2842686868787689E-2</v>
      </c>
    </row>
    <row r="59" spans="1:18" x14ac:dyDescent="0.25">
      <c r="A59" s="20" t="s">
        <v>12</v>
      </c>
      <c r="B59" s="21">
        <v>2020</v>
      </c>
      <c r="C59" s="23">
        <v>11953039000000</v>
      </c>
      <c r="D59" s="23">
        <v>50902806000000</v>
      </c>
      <c r="E59" s="23">
        <v>92425210000000</v>
      </c>
      <c r="F59" s="23">
        <v>106055176000000</v>
      </c>
      <c r="G59" s="23">
        <f t="shared" si="0"/>
        <v>-13629966000000</v>
      </c>
      <c r="H59" s="24">
        <f t="shared" si="1"/>
        <v>0.23482082696973522</v>
      </c>
      <c r="I59" s="25">
        <f t="shared" si="2"/>
        <v>1.9645282423134003E-14</v>
      </c>
      <c r="J59" s="24">
        <f t="shared" si="3"/>
        <v>1.8157193534674689</v>
      </c>
      <c r="K59" s="24">
        <f t="shared" si="4"/>
        <v>-0.26776453148771406</v>
      </c>
      <c r="L59" s="24"/>
      <c r="M59" s="43">
        <v>7.0000000000000007E-2</v>
      </c>
      <c r="N59" s="44">
        <v>136405457545.666</v>
      </c>
      <c r="O59" s="44">
        <v>7.6999999999999999E-2</v>
      </c>
      <c r="P59" s="44">
        <v>-0.4</v>
      </c>
      <c r="Q59" s="45">
        <f t="shared" si="5"/>
        <v>0.31959592654962216</v>
      </c>
    </row>
    <row r="60" spans="1:18" x14ac:dyDescent="0.25">
      <c r="A60" s="20"/>
      <c r="B60" s="21">
        <v>2021</v>
      </c>
      <c r="C60" s="23">
        <v>10302406000000</v>
      </c>
      <c r="D60" s="23">
        <v>49674030000000</v>
      </c>
      <c r="E60" s="23">
        <v>98874784000000</v>
      </c>
      <c r="F60" s="23">
        <v>92425210000000</v>
      </c>
      <c r="G60" s="23">
        <f t="shared" si="0"/>
        <v>6449574000000</v>
      </c>
      <c r="H60" s="24">
        <f t="shared" si="1"/>
        <v>0.20740024515828492</v>
      </c>
      <c r="I60" s="25">
        <f t="shared" si="2"/>
        <v>2.0131243629719595E-14</v>
      </c>
      <c r="J60" s="24">
        <f t="shared" si="3"/>
        <v>1.9904723655399008</v>
      </c>
      <c r="K60" s="24">
        <f t="shared" si="4"/>
        <v>0.12983794550190511</v>
      </c>
      <c r="L60" s="24"/>
      <c r="M60" s="43">
        <v>7.0000000000000007E-2</v>
      </c>
      <c r="N60" s="44">
        <v>136405457545.666</v>
      </c>
      <c r="O60" s="44">
        <v>7.6999999999999999E-2</v>
      </c>
      <c r="P60" s="44">
        <v>-0.4</v>
      </c>
      <c r="Q60" s="45">
        <f t="shared" si="5"/>
        <v>0.1740772054440855</v>
      </c>
    </row>
    <row r="61" spans="1:18" x14ac:dyDescent="0.25">
      <c r="A61" s="20"/>
      <c r="B61" s="21">
        <v>2022</v>
      </c>
      <c r="C61" s="23">
        <v>123381594000000</v>
      </c>
      <c r="D61" s="23">
        <v>53090428000000</v>
      </c>
      <c r="E61" s="23">
        <v>111211321000000</v>
      </c>
      <c r="F61" s="23">
        <v>98874784000000</v>
      </c>
      <c r="G61" s="23">
        <f t="shared" si="0"/>
        <v>12336537000000</v>
      </c>
      <c r="H61" s="24">
        <f t="shared" si="1"/>
        <v>2.3239894393015628</v>
      </c>
      <c r="I61" s="25">
        <f t="shared" si="2"/>
        <v>1.8835787121550424E-14</v>
      </c>
      <c r="J61" s="24">
        <f t="shared" si="3"/>
        <v>2.0947527678624103</v>
      </c>
      <c r="K61" s="24">
        <f t="shared" si="4"/>
        <v>0.2323683847491303</v>
      </c>
      <c r="L61" s="24"/>
      <c r="M61" s="43">
        <v>7.0000000000000007E-2</v>
      </c>
      <c r="N61" s="44">
        <v>136405457545.666</v>
      </c>
      <c r="O61" s="44">
        <v>7.6999999999999999E-2</v>
      </c>
      <c r="P61" s="44">
        <v>-0.4</v>
      </c>
      <c r="Q61" s="45">
        <f t="shared" si="5"/>
        <v>0.14091791338630133</v>
      </c>
    </row>
    <row r="62" spans="1:18" x14ac:dyDescent="0.25">
      <c r="A62" s="20" t="s">
        <v>13</v>
      </c>
      <c r="B62" s="21">
        <v>2020</v>
      </c>
      <c r="C62" s="23">
        <v>3538011000000</v>
      </c>
      <c r="D62" s="23">
        <v>27707749000000</v>
      </c>
      <c r="E62" s="23">
        <v>14184322000000</v>
      </c>
      <c r="F62" s="23">
        <v>15939348000000</v>
      </c>
      <c r="G62" s="23">
        <f t="shared" si="0"/>
        <v>-1755026000000</v>
      </c>
      <c r="H62" s="24">
        <f t="shared" si="1"/>
        <v>0.12769030786297364</v>
      </c>
      <c r="I62" s="25">
        <f t="shared" si="2"/>
        <v>3.6090986676687447E-14</v>
      </c>
      <c r="J62" s="24">
        <f t="shared" si="3"/>
        <v>0.51192617631984472</v>
      </c>
      <c r="K62" s="24">
        <f t="shared" si="4"/>
        <v>-6.3340619983240073E-2</v>
      </c>
      <c r="L62" s="24"/>
      <c r="M62" s="43">
        <v>7.0000000000000007E-2</v>
      </c>
      <c r="N62" s="44">
        <v>136405457545.666</v>
      </c>
      <c r="O62" s="44">
        <v>7.6999999999999999E-2</v>
      </c>
      <c r="P62" s="44">
        <v>-0.4</v>
      </c>
      <c r="Q62" s="45">
        <f t="shared" si="5"/>
        <v>0.13967757112083218</v>
      </c>
    </row>
    <row r="63" spans="1:18" x14ac:dyDescent="0.25">
      <c r="A63" s="20" t="s">
        <v>34</v>
      </c>
      <c r="B63" s="21">
        <v>2021</v>
      </c>
      <c r="C63" s="23">
        <v>1014853000000</v>
      </c>
      <c r="D63" s="23">
        <v>11064703000000</v>
      </c>
      <c r="E63" s="23">
        <v>3741668000000</v>
      </c>
      <c r="F63" s="23">
        <v>3685291000000</v>
      </c>
      <c r="G63" s="23">
        <f t="shared" si="0"/>
        <v>56377000000</v>
      </c>
      <c r="H63" s="24">
        <f t="shared" si="1"/>
        <v>9.1719859087044636E-2</v>
      </c>
      <c r="I63" s="25">
        <f t="shared" si="2"/>
        <v>9.037748234182156E-14</v>
      </c>
      <c r="J63" s="24">
        <f t="shared" si="3"/>
        <v>0.33816253359895876</v>
      </c>
      <c r="K63" s="24">
        <f t="shared" si="4"/>
        <v>5.0952113219848742E-3</v>
      </c>
      <c r="L63" s="24"/>
      <c r="M63" s="43">
        <v>7.0000000000000007E-2</v>
      </c>
      <c r="N63" s="44">
        <v>136405457545.666</v>
      </c>
      <c r="O63" s="44">
        <v>7.6999999999999999E-2</v>
      </c>
      <c r="P63" s="44">
        <v>-0.4</v>
      </c>
      <c r="Q63" s="45">
        <f t="shared" si="5"/>
        <v>0.10632841238898739</v>
      </c>
    </row>
    <row r="64" spans="1:18" x14ac:dyDescent="0.25">
      <c r="A64" s="20" t="s">
        <v>14</v>
      </c>
      <c r="B64" s="21">
        <v>2020</v>
      </c>
      <c r="C64" s="23">
        <v>1104790000000</v>
      </c>
      <c r="D64" s="23">
        <v>62813000000000</v>
      </c>
      <c r="E64" s="23">
        <v>23082280000000</v>
      </c>
      <c r="F64" s="23">
        <v>20674194000000</v>
      </c>
      <c r="G64" s="23">
        <f t="shared" si="0"/>
        <v>2408086000000</v>
      </c>
      <c r="H64" s="24">
        <f t="shared" si="1"/>
        <v>1.7588556509002914E-2</v>
      </c>
      <c r="I64" s="25">
        <f t="shared" si="2"/>
        <v>1.5920271281422637E-14</v>
      </c>
      <c r="J64" s="24">
        <f t="shared" si="3"/>
        <v>0.36747615939375605</v>
      </c>
      <c r="K64" s="24">
        <f t="shared" si="4"/>
        <v>3.8337382388995908E-2</v>
      </c>
      <c r="L64" s="24"/>
      <c r="M64" s="43">
        <v>7.0000000000000007E-2</v>
      </c>
      <c r="N64" s="44">
        <v>136405457545.666</v>
      </c>
      <c r="O64" s="44">
        <v>7.6999999999999999E-2</v>
      </c>
      <c r="P64" s="44">
        <v>-0.4</v>
      </c>
      <c r="Q64" s="45">
        <f t="shared" si="5"/>
        <v>8.5132323206114441E-2</v>
      </c>
    </row>
    <row r="65" spans="1:20" x14ac:dyDescent="0.25">
      <c r="A65" s="20" t="s">
        <v>15</v>
      </c>
      <c r="B65" s="21">
        <v>2020</v>
      </c>
      <c r="C65" s="23">
        <v>1440732000000</v>
      </c>
      <c r="D65" s="23">
        <v>99679570000000</v>
      </c>
      <c r="E65" s="23">
        <v>13704021000000</v>
      </c>
      <c r="F65" s="23">
        <v>26345260000000</v>
      </c>
      <c r="G65" s="23">
        <f t="shared" si="0"/>
        <v>-12641239000000</v>
      </c>
      <c r="H65" s="24">
        <f t="shared" si="1"/>
        <v>1.4453633778717143E-2</v>
      </c>
      <c r="I65" s="25">
        <f t="shared" si="2"/>
        <v>1.0032146005445248E-14</v>
      </c>
      <c r="J65" s="24">
        <f t="shared" si="3"/>
        <v>0.13748073953368781</v>
      </c>
      <c r="K65" s="24">
        <f t="shared" si="4"/>
        <v>-0.12681875533772868</v>
      </c>
      <c r="L65" s="24"/>
      <c r="M65" s="43">
        <v>7.0000000000000007E-2</v>
      </c>
      <c r="N65" s="44">
        <v>136405457545.666</v>
      </c>
      <c r="O65" s="44">
        <v>7.6999999999999999E-2</v>
      </c>
      <c r="P65" s="44">
        <v>-0.4</v>
      </c>
      <c r="Q65" s="45">
        <f t="shared" si="5"/>
        <v>0.13268195854522313</v>
      </c>
    </row>
    <row r="66" spans="1:20" x14ac:dyDescent="0.25">
      <c r="A66" s="20"/>
      <c r="B66" s="21">
        <v>2021</v>
      </c>
      <c r="C66" s="23">
        <v>2766986000000</v>
      </c>
      <c r="D66" s="23">
        <v>104086646000000</v>
      </c>
      <c r="E66" s="23">
        <v>15169552000000</v>
      </c>
      <c r="F66" s="23">
        <v>13704021000000</v>
      </c>
      <c r="G66" s="23">
        <f t="shared" si="0"/>
        <v>1465531000000</v>
      </c>
      <c r="H66" s="24">
        <f t="shared" si="1"/>
        <v>2.6583486992173808E-2</v>
      </c>
      <c r="I66" s="25">
        <f t="shared" si="2"/>
        <v>9.6073803742316766E-15</v>
      </c>
      <c r="J66" s="24">
        <f t="shared" si="3"/>
        <v>0.14573965617068688</v>
      </c>
      <c r="K66" s="24">
        <f t="shared" si="4"/>
        <v>1.4079913767228123E-2</v>
      </c>
      <c r="L66" s="24"/>
      <c r="M66" s="43">
        <v>7.0000000000000007E-2</v>
      </c>
      <c r="N66" s="44">
        <v>136405457545.666</v>
      </c>
      <c r="O66" s="44">
        <v>7.6999999999999999E-2</v>
      </c>
      <c r="P66" s="44">
        <v>-0.4</v>
      </c>
      <c r="Q66" s="45">
        <f t="shared" si="5"/>
        <v>7.690048713401397E-2</v>
      </c>
    </row>
    <row r="67" spans="1:20" x14ac:dyDescent="0.25">
      <c r="A67" s="20"/>
      <c r="B67" s="21">
        <v>2022</v>
      </c>
      <c r="C67" s="23">
        <v>3511248000000</v>
      </c>
      <c r="D67" s="23">
        <v>101242884000000</v>
      </c>
      <c r="E67" s="23">
        <v>16582849000000</v>
      </c>
      <c r="F67" s="23">
        <v>15169552000000</v>
      </c>
      <c r="G67" s="23">
        <f t="shared" si="0"/>
        <v>1413297000000</v>
      </c>
      <c r="H67" s="24">
        <f t="shared" si="1"/>
        <v>3.4681430054876748E-2</v>
      </c>
      <c r="I67" s="25">
        <f t="shared" si="2"/>
        <v>9.8772373967537317E-15</v>
      </c>
      <c r="J67" s="24">
        <f t="shared" si="3"/>
        <v>0.16379273628752022</v>
      </c>
      <c r="K67" s="24">
        <f t="shared" si="4"/>
        <v>1.3959469981119858E-2</v>
      </c>
      <c r="L67" s="24"/>
      <c r="M67" s="43">
        <v>7.0000000000000007E-2</v>
      </c>
      <c r="N67" s="44">
        <v>136405457545.666</v>
      </c>
      <c r="O67" s="44">
        <v>7.6999999999999999E-2</v>
      </c>
      <c r="P67" s="44">
        <v>-0.4</v>
      </c>
      <c r="Q67" s="45">
        <f t="shared" si="5"/>
        <v>7.8375561788082471E-2</v>
      </c>
    </row>
    <row r="68" spans="1:20" x14ac:dyDescent="0.25">
      <c r="A68" s="20"/>
      <c r="B68" s="21">
        <v>2023</v>
      </c>
      <c r="C68" s="23">
        <v>4165956000000</v>
      </c>
      <c r="D68" s="23">
        <v>91139182000000</v>
      </c>
      <c r="E68" s="23">
        <v>21318605000000</v>
      </c>
      <c r="F68" s="23">
        <v>16582849000000</v>
      </c>
      <c r="G68" s="23">
        <f t="shared" ref="G68:G120" si="7">SUM(E68-F68)</f>
        <v>4735756000000</v>
      </c>
      <c r="H68" s="24">
        <f t="shared" ref="H68:H120" si="8">SUM(C68/D68)</f>
        <v>4.5709824343167796E-2</v>
      </c>
      <c r="I68" s="25">
        <f t="shared" ref="I68:I120" si="9">SUM(1/D68)</f>
        <v>1.0972229265783842E-14</v>
      </c>
      <c r="J68" s="24">
        <f t="shared" ref="J68:J120" si="10">SUM(E68/D68)</f>
        <v>0.23391262168668575</v>
      </c>
      <c r="K68" s="24">
        <f t="shared" ref="K68:K120" si="11">SUM(G68/D68)</f>
        <v>5.1961800578811425E-2</v>
      </c>
      <c r="L68" s="24"/>
      <c r="M68" s="43">
        <v>7.0000000000000007E-2</v>
      </c>
      <c r="N68" s="44">
        <v>136405457545.666</v>
      </c>
      <c r="O68" s="44">
        <v>7.6999999999999999E-2</v>
      </c>
      <c r="P68" s="44">
        <v>-0.4</v>
      </c>
      <c r="Q68" s="45">
        <f t="shared" ref="Q68:Q120" si="12">SUM(M68+(N68*I68)+(O68*J68)+(P68*K68))</f>
        <v>6.8723223591645441E-2</v>
      </c>
    </row>
    <row r="69" spans="1:20" x14ac:dyDescent="0.25">
      <c r="A69" s="20" t="s">
        <v>35</v>
      </c>
      <c r="B69" s="21">
        <v>2021</v>
      </c>
      <c r="C69" s="23">
        <v>2408423000000</v>
      </c>
      <c r="D69" s="23">
        <v>6319074000000</v>
      </c>
      <c r="E69" s="23">
        <v>5585975000000</v>
      </c>
      <c r="F69" s="23">
        <v>4839058000000</v>
      </c>
      <c r="G69" s="23">
        <f t="shared" si="7"/>
        <v>746917000000</v>
      </c>
      <c r="H69" s="24">
        <f t="shared" si="8"/>
        <v>0.38113543218515877</v>
      </c>
      <c r="I69" s="25">
        <f t="shared" si="9"/>
        <v>1.5825103488264262E-13</v>
      </c>
      <c r="J69" s="24">
        <f t="shared" si="10"/>
        <v>0.88398632457856963</v>
      </c>
      <c r="K69" s="24">
        <f t="shared" si="11"/>
        <v>0.11820038822143877</v>
      </c>
      <c r="L69" s="24"/>
      <c r="M69" s="43">
        <v>7.0000000000000007E-2</v>
      </c>
      <c r="N69" s="44">
        <v>136405457545.666</v>
      </c>
      <c r="O69" s="44">
        <v>7.6999999999999999E-2</v>
      </c>
      <c r="P69" s="44">
        <v>-0.4</v>
      </c>
      <c r="Q69" s="45">
        <f t="shared" si="12"/>
        <v>0.11237309652421637</v>
      </c>
    </row>
    <row r="70" spans="1:20" x14ac:dyDescent="0.25">
      <c r="A70" s="20"/>
      <c r="B70" s="21">
        <v>2022</v>
      </c>
      <c r="C70" s="23">
        <v>2331433000000</v>
      </c>
      <c r="D70" s="23">
        <v>5851229000000</v>
      </c>
      <c r="E70" s="23">
        <v>6454583000000</v>
      </c>
      <c r="F70" s="23">
        <v>5585975000000</v>
      </c>
      <c r="G70" s="23">
        <f t="shared" si="7"/>
        <v>868608000000</v>
      </c>
      <c r="H70" s="24">
        <f t="shared" si="8"/>
        <v>0.39845184661205363</v>
      </c>
      <c r="I70" s="25">
        <f t="shared" si="9"/>
        <v>1.7090426643701691E-13</v>
      </c>
      <c r="J70" s="24">
        <f t="shared" si="10"/>
        <v>1.1031157727718399</v>
      </c>
      <c r="K70" s="24">
        <f t="shared" si="11"/>
        <v>0.14844881306132438</v>
      </c>
      <c r="L70" s="24"/>
      <c r="M70" s="43">
        <v>7.0000000000000007E-2</v>
      </c>
      <c r="N70" s="44">
        <v>136405457545.666</v>
      </c>
      <c r="O70" s="44">
        <v>7.6999999999999999E-2</v>
      </c>
      <c r="P70" s="44">
        <v>-0.4</v>
      </c>
      <c r="Q70" s="45">
        <f t="shared" si="12"/>
        <v>0.11887266393874965</v>
      </c>
    </row>
    <row r="71" spans="1:20" x14ac:dyDescent="0.25">
      <c r="A71" s="20" t="s">
        <v>16</v>
      </c>
      <c r="B71" s="21">
        <v>2020</v>
      </c>
      <c r="C71" s="39">
        <v>1346711000000</v>
      </c>
      <c r="D71" s="23">
        <v>13937115000000</v>
      </c>
      <c r="E71" s="23">
        <v>14847398000000</v>
      </c>
      <c r="F71" s="23">
        <v>21637309000000</v>
      </c>
      <c r="G71" s="23">
        <f t="shared" si="7"/>
        <v>-6789911000000</v>
      </c>
      <c r="H71" s="24">
        <f t="shared" si="8"/>
        <v>9.6627673661299346E-2</v>
      </c>
      <c r="I71" s="25">
        <f t="shared" si="9"/>
        <v>7.1750860920642474E-14</v>
      </c>
      <c r="J71" s="24">
        <f t="shared" si="10"/>
        <v>1.0653135889314251</v>
      </c>
      <c r="K71" s="24">
        <f t="shared" si="11"/>
        <v>-0.48718195982454043</v>
      </c>
      <c r="L71" s="24"/>
      <c r="M71" s="43">
        <v>7.0000000000000007E-2</v>
      </c>
      <c r="N71" s="44">
        <v>136405457545.666</v>
      </c>
      <c r="O71" s="44">
        <v>7.6999999999999999E-2</v>
      </c>
      <c r="P71" s="44">
        <v>-0.4</v>
      </c>
      <c r="Q71" s="45">
        <f t="shared" si="12"/>
        <v>0.35668913929071167</v>
      </c>
    </row>
    <row r="72" spans="1:20" x14ac:dyDescent="0.25">
      <c r="A72" s="20"/>
      <c r="B72" s="21">
        <v>2021</v>
      </c>
      <c r="C72" s="23">
        <v>3034919000000</v>
      </c>
      <c r="D72" s="23">
        <v>17650451000000</v>
      </c>
      <c r="E72" s="23">
        <v>18423803000000</v>
      </c>
      <c r="F72" s="23">
        <v>14847398000000</v>
      </c>
      <c r="G72" s="23">
        <f t="shared" si="7"/>
        <v>3576405000000</v>
      </c>
      <c r="H72" s="24">
        <f t="shared" si="8"/>
        <v>0.17194569135938792</v>
      </c>
      <c r="I72" s="25">
        <f t="shared" si="9"/>
        <v>5.6655776104531269E-14</v>
      </c>
      <c r="J72" s="24">
        <f t="shared" si="10"/>
        <v>1.0438148577619915</v>
      </c>
      <c r="K72" s="24">
        <f t="shared" si="11"/>
        <v>0.20262400093912614</v>
      </c>
      <c r="L72" s="24"/>
      <c r="M72" s="43">
        <v>7.0000000000000007E-2</v>
      </c>
      <c r="N72" s="44">
        <v>136405457545.666</v>
      </c>
      <c r="O72" s="44">
        <v>7.6999999999999999E-2</v>
      </c>
      <c r="P72" s="44">
        <v>-0.4</v>
      </c>
      <c r="Q72" s="45">
        <f t="shared" si="12"/>
        <v>7.7052300734166301E-2</v>
      </c>
    </row>
    <row r="73" spans="1:20" x14ac:dyDescent="0.25">
      <c r="A73" s="20"/>
      <c r="B73" s="21">
        <v>2022</v>
      </c>
      <c r="C73" s="23">
        <v>4094761000000</v>
      </c>
      <c r="D73" s="23">
        <v>16767977000000</v>
      </c>
      <c r="E73" s="23">
        <v>26937340000000</v>
      </c>
      <c r="F73" s="23">
        <v>18423803000000</v>
      </c>
      <c r="G73" s="23">
        <f t="shared" si="7"/>
        <v>8513537000000</v>
      </c>
      <c r="H73" s="24">
        <f t="shared" si="8"/>
        <v>0.24420125337719631</v>
      </c>
      <c r="I73" s="25">
        <f t="shared" si="9"/>
        <v>5.9637486382525453E-14</v>
      </c>
      <c r="J73" s="24">
        <f t="shared" si="10"/>
        <v>1.6064752474314581</v>
      </c>
      <c r="K73" s="24">
        <f t="shared" si="11"/>
        <v>0.50772594690462658</v>
      </c>
      <c r="L73" s="24"/>
      <c r="M73" s="43">
        <v>7.0000000000000007E-2</v>
      </c>
      <c r="N73" s="44">
        <v>136405457545.666</v>
      </c>
      <c r="O73" s="44">
        <v>7.6999999999999999E-2</v>
      </c>
      <c r="P73" s="44">
        <v>-0.4</v>
      </c>
      <c r="Q73" s="45">
        <f t="shared" si="12"/>
        <v>-1.2569060927465625E-3</v>
      </c>
    </row>
    <row r="74" spans="1:20" x14ac:dyDescent="0.25">
      <c r="A74" s="20"/>
      <c r="B74" s="21">
        <v>2023</v>
      </c>
      <c r="C74" s="23">
        <v>1945862000000</v>
      </c>
      <c r="D74" s="23">
        <v>20968046000000</v>
      </c>
      <c r="E74" s="23">
        <v>33318811000000</v>
      </c>
      <c r="F74" s="23">
        <v>26937340000000</v>
      </c>
      <c r="G74" s="23">
        <f t="shared" si="7"/>
        <v>6381471000000</v>
      </c>
      <c r="H74" s="24">
        <f t="shared" si="8"/>
        <v>9.2801303469097693E-2</v>
      </c>
      <c r="I74" s="25">
        <f t="shared" si="9"/>
        <v>4.7691616090502663E-14</v>
      </c>
      <c r="J74" s="24">
        <f t="shared" si="10"/>
        <v>1.589027942804017</v>
      </c>
      <c r="K74" s="24">
        <f t="shared" si="11"/>
        <v>0.30434266502467611</v>
      </c>
      <c r="L74" s="24"/>
      <c r="M74" s="43">
        <v>7.0000000000000007E-2</v>
      </c>
      <c r="N74" s="44">
        <v>136405457545.666</v>
      </c>
      <c r="O74" s="44">
        <v>7.6999999999999999E-2</v>
      </c>
      <c r="P74" s="44">
        <v>-0.4</v>
      </c>
      <c r="Q74" s="45">
        <f t="shared" si="12"/>
        <v>7.7123482299956136E-2</v>
      </c>
    </row>
    <row r="75" spans="1:20" x14ac:dyDescent="0.25">
      <c r="A75" s="20" t="s">
        <v>41</v>
      </c>
      <c r="B75" s="21">
        <v>2022</v>
      </c>
      <c r="C75" s="23">
        <v>1134501095473</v>
      </c>
      <c r="D75" s="23">
        <v>6860971097854</v>
      </c>
      <c r="E75" s="23">
        <v>4048932635364</v>
      </c>
      <c r="F75" s="23">
        <v>4352868253731</v>
      </c>
      <c r="G75" s="23">
        <f t="shared" si="7"/>
        <v>-303935618367</v>
      </c>
      <c r="H75" s="24">
        <f t="shared" si="8"/>
        <v>0.16535576076509831</v>
      </c>
      <c r="I75" s="25">
        <f t="shared" si="9"/>
        <v>1.4575196218400974E-13</v>
      </c>
      <c r="J75" s="24">
        <f t="shared" si="10"/>
        <v>0.59013987635517662</v>
      </c>
      <c r="K75" s="24">
        <f t="shared" si="11"/>
        <v>-4.4299212754600602E-2</v>
      </c>
      <c r="L75" s="24"/>
      <c r="M75" s="43">
        <v>7.0000000000000007E-2</v>
      </c>
      <c r="N75" s="44">
        <v>136405457545.666</v>
      </c>
      <c r="O75" s="44">
        <v>7.6999999999999999E-2</v>
      </c>
      <c r="P75" s="44">
        <v>-0.4</v>
      </c>
      <c r="Q75" s="45">
        <f t="shared" si="12"/>
        <v>0.1530418186710773</v>
      </c>
    </row>
    <row r="76" spans="1:20" x14ac:dyDescent="0.25">
      <c r="A76" s="20"/>
      <c r="B76" s="21">
        <v>2023</v>
      </c>
      <c r="C76" s="23">
        <v>1314134014358</v>
      </c>
      <c r="D76" s="23">
        <v>6918090957193</v>
      </c>
      <c r="E76" s="23">
        <v>4264279218860</v>
      </c>
      <c r="F76" s="23">
        <v>4048932635364</v>
      </c>
      <c r="G76" s="23">
        <f t="shared" si="7"/>
        <v>215346583496</v>
      </c>
      <c r="H76" s="24">
        <f t="shared" si="8"/>
        <v>0.18995616312208866</v>
      </c>
      <c r="I76" s="25">
        <f t="shared" si="9"/>
        <v>1.4454854759610557E-13</v>
      </c>
      <c r="J76" s="24">
        <f t="shared" si="10"/>
        <v>0.61639536763046865</v>
      </c>
      <c r="K76" s="24">
        <f t="shared" si="11"/>
        <v>3.112803587413028E-2</v>
      </c>
      <c r="L76" s="24"/>
      <c r="M76" s="43">
        <v>7.0000000000000007E-2</v>
      </c>
      <c r="N76" s="44">
        <v>136405457545.666</v>
      </c>
      <c r="O76" s="44">
        <v>7.6999999999999999E-2</v>
      </c>
      <c r="P76" s="44">
        <v>-0.4</v>
      </c>
      <c r="Q76" s="45">
        <f t="shared" si="12"/>
        <v>0.12472843973030225</v>
      </c>
    </row>
    <row r="77" spans="1:20" x14ac:dyDescent="0.25">
      <c r="A77" s="20" t="s">
        <v>17</v>
      </c>
      <c r="B77" s="21">
        <v>2020</v>
      </c>
      <c r="C77" s="23">
        <v>1379270000000</v>
      </c>
      <c r="D77" s="23">
        <v>17836430000000</v>
      </c>
      <c r="E77" s="40">
        <v>795238000000</v>
      </c>
      <c r="F77" s="23">
        <v>8353365000000</v>
      </c>
      <c r="G77" s="23">
        <f t="shared" si="7"/>
        <v>-7558127000000</v>
      </c>
      <c r="H77" s="24">
        <f t="shared" si="8"/>
        <v>7.7328815239372448E-2</v>
      </c>
      <c r="I77" s="25">
        <f t="shared" si="9"/>
        <v>5.6065030950700339E-14</v>
      </c>
      <c r="J77" s="24">
        <f t="shared" si="10"/>
        <v>4.4585043083173036E-2</v>
      </c>
      <c r="K77" s="24">
        <f t="shared" si="11"/>
        <v>-0.42374662418432391</v>
      </c>
      <c r="L77" s="24"/>
      <c r="M77" s="43">
        <v>7.0000000000000007E-2</v>
      </c>
      <c r="N77" s="44">
        <v>136405457545.666</v>
      </c>
      <c r="O77" s="44">
        <v>7.6999999999999999E-2</v>
      </c>
      <c r="P77" s="44">
        <v>-0.4</v>
      </c>
      <c r="Q77" s="45">
        <f t="shared" si="12"/>
        <v>0.25057927419027609</v>
      </c>
    </row>
    <row r="78" spans="1:20" x14ac:dyDescent="0.25">
      <c r="A78" s="20"/>
      <c r="B78" s="21">
        <v>2021</v>
      </c>
      <c r="C78" s="23">
        <v>2660621000000</v>
      </c>
      <c r="D78" s="23">
        <v>18923235000000</v>
      </c>
      <c r="E78" s="40">
        <v>10012880000000</v>
      </c>
      <c r="F78" s="40">
        <v>795238000000</v>
      </c>
      <c r="G78" s="23">
        <f t="shared" si="7"/>
        <v>9217642000000</v>
      </c>
      <c r="H78" s="24">
        <f t="shared" si="8"/>
        <v>0.1406007482335869</v>
      </c>
      <c r="I78" s="25">
        <f t="shared" si="9"/>
        <v>5.284508700547237E-14</v>
      </c>
      <c r="J78" s="24">
        <f t="shared" si="10"/>
        <v>0.52913151477535425</v>
      </c>
      <c r="K78" s="24">
        <f t="shared" si="11"/>
        <v>0.48710709347529635</v>
      </c>
      <c r="L78" s="24"/>
      <c r="M78" s="43">
        <v>7.0000000000000007E-2</v>
      </c>
      <c r="N78" s="44">
        <v>136405457545.666</v>
      </c>
      <c r="O78" s="44">
        <v>7.6999999999999999E-2</v>
      </c>
      <c r="P78" s="44">
        <v>-0.4</v>
      </c>
      <c r="Q78" s="45">
        <f t="shared" si="12"/>
        <v>-7.6891352480394276E-2</v>
      </c>
    </row>
    <row r="79" spans="1:20" x14ac:dyDescent="0.25">
      <c r="A79" s="20"/>
      <c r="B79" s="21">
        <v>2022</v>
      </c>
      <c r="C79" s="23">
        <v>2586565000000</v>
      </c>
      <c r="D79" s="23">
        <v>20874784000000</v>
      </c>
      <c r="E79" s="40">
        <v>9065210000000</v>
      </c>
      <c r="F79" s="40">
        <v>10012880000000</v>
      </c>
      <c r="G79" s="23">
        <f t="shared" si="7"/>
        <v>-947670000000</v>
      </c>
      <c r="H79" s="24">
        <f t="shared" si="8"/>
        <v>0.12390858750921686</v>
      </c>
      <c r="I79" s="25">
        <f t="shared" si="9"/>
        <v>4.7904687301195549E-14</v>
      </c>
      <c r="J79" s="24">
        <f t="shared" si="10"/>
        <v>0.43426605036967086</v>
      </c>
      <c r="K79" s="24">
        <f t="shared" si="11"/>
        <v>-4.5397835014723983E-2</v>
      </c>
      <c r="L79" s="24"/>
      <c r="M79" s="43">
        <v>7.0000000000000007E-2</v>
      </c>
      <c r="N79" s="44">
        <v>136405457545.666</v>
      </c>
      <c r="O79" s="44">
        <v>7.6999999999999999E-2</v>
      </c>
      <c r="P79" s="44">
        <v>-0.4</v>
      </c>
      <c r="Q79" s="45">
        <f t="shared" si="12"/>
        <v>0.12813208067425588</v>
      </c>
    </row>
    <row r="80" spans="1:20" x14ac:dyDescent="0.25">
      <c r="A80" s="20"/>
      <c r="B80" s="21">
        <v>2023</v>
      </c>
      <c r="C80" s="23">
        <v>1151111000000</v>
      </c>
      <c r="D80" s="23">
        <v>22421559000000</v>
      </c>
      <c r="E80" s="41">
        <v>7783253000000</v>
      </c>
      <c r="F80" s="40">
        <v>9065210000000</v>
      </c>
      <c r="G80" s="23">
        <f t="shared" si="7"/>
        <v>-1281957000000</v>
      </c>
      <c r="H80" s="24">
        <f t="shared" si="8"/>
        <v>5.1339471978732613E-2</v>
      </c>
      <c r="I80" s="25">
        <f t="shared" si="9"/>
        <v>4.4599931699664592E-14</v>
      </c>
      <c r="J80" s="24">
        <f t="shared" si="10"/>
        <v>0.34713255220120953</v>
      </c>
      <c r="K80" s="24">
        <f t="shared" si="11"/>
        <v>-5.7175194641906922E-2</v>
      </c>
      <c r="L80" s="24"/>
      <c r="M80" s="43">
        <v>7.0000000000000007E-2</v>
      </c>
      <c r="N80" s="44">
        <v>136405457545.666</v>
      </c>
      <c r="O80" s="44">
        <v>7.6999999999999999E-2</v>
      </c>
      <c r="P80" s="44">
        <v>-0.4</v>
      </c>
      <c r="Q80" s="45">
        <f t="shared" si="12"/>
        <v>0.1256829584662541</v>
      </c>
      <c r="T80" s="6"/>
    </row>
    <row r="81" spans="1:23" x14ac:dyDescent="0.25">
      <c r="A81" s="20" t="s">
        <v>18</v>
      </c>
      <c r="B81" s="21">
        <v>2020</v>
      </c>
      <c r="C81" s="23">
        <v>5880016656150</v>
      </c>
      <c r="D81" s="23">
        <v>101985826660636</v>
      </c>
      <c r="E81" s="23">
        <v>40495613697570</v>
      </c>
      <c r="F81" s="23">
        <v>53235463005088</v>
      </c>
      <c r="G81" s="23">
        <f t="shared" si="7"/>
        <v>-12739849307518</v>
      </c>
      <c r="H81" s="24">
        <f t="shared" si="8"/>
        <v>5.7655233562170463E-2</v>
      </c>
      <c r="I81" s="25">
        <f t="shared" si="9"/>
        <v>9.8052840550830693E-15</v>
      </c>
      <c r="J81" s="24">
        <f t="shared" si="10"/>
        <v>0.39707099528958667</v>
      </c>
      <c r="K81" s="24">
        <f t="shared" si="11"/>
        <v>-0.12491784127916733</v>
      </c>
      <c r="L81" s="24"/>
      <c r="M81" s="43">
        <v>7.0000000000000007E-2</v>
      </c>
      <c r="N81" s="44">
        <v>136405457545.666</v>
      </c>
      <c r="O81" s="44">
        <v>7.6999999999999999E-2</v>
      </c>
      <c r="P81" s="44">
        <v>-0.4</v>
      </c>
      <c r="Q81" s="45">
        <f t="shared" si="12"/>
        <v>0.15187909740686395</v>
      </c>
      <c r="U81" s="23"/>
      <c r="V81" s="23"/>
      <c r="W81" s="23"/>
    </row>
    <row r="82" spans="1:23" x14ac:dyDescent="0.25">
      <c r="A82" s="20"/>
      <c r="B82" s="21">
        <v>2022</v>
      </c>
      <c r="C82" s="23">
        <v>6426122421450</v>
      </c>
      <c r="D82" s="23">
        <v>107188751780442</v>
      </c>
      <c r="E82" s="23">
        <v>55737881790725</v>
      </c>
      <c r="F82" s="23">
        <v>43328196743076</v>
      </c>
      <c r="G82" s="23">
        <f t="shared" si="7"/>
        <v>12409685047649</v>
      </c>
      <c r="H82" s="24">
        <f t="shared" si="8"/>
        <v>5.9951462394233525E-2</v>
      </c>
      <c r="I82" s="25">
        <f t="shared" si="9"/>
        <v>9.3293371122403831E-15</v>
      </c>
      <c r="J82" s="24">
        <f t="shared" si="10"/>
        <v>0.51999748914787824</v>
      </c>
      <c r="K82" s="24">
        <f t="shared" si="11"/>
        <v>0.11577413526624639</v>
      </c>
      <c r="L82" s="24"/>
      <c r="M82" s="43">
        <v>7.0000000000000007E-2</v>
      </c>
      <c r="N82" s="44">
        <v>136405457545.666</v>
      </c>
      <c r="O82" s="44">
        <v>7.6999999999999999E-2</v>
      </c>
      <c r="P82" s="44">
        <v>-0.4</v>
      </c>
      <c r="Q82" s="45">
        <f t="shared" si="12"/>
        <v>6.5002725055280985E-2</v>
      </c>
      <c r="U82" s="23"/>
      <c r="V82" s="23"/>
      <c r="W82" s="23"/>
    </row>
    <row r="83" spans="1:23" x14ac:dyDescent="0.25">
      <c r="A83" s="20" t="s">
        <v>19</v>
      </c>
      <c r="B83" s="21">
        <v>2020</v>
      </c>
      <c r="C83" s="23">
        <v>1419103967000</v>
      </c>
      <c r="D83" s="23">
        <v>26095153343000</v>
      </c>
      <c r="E83" s="42">
        <v>3977211311000</v>
      </c>
      <c r="F83" s="42">
        <v>7202001193000</v>
      </c>
      <c r="G83" s="23">
        <f t="shared" si="7"/>
        <v>-3224789882000</v>
      </c>
      <c r="H83" s="24">
        <f t="shared" si="8"/>
        <v>5.438189798492498E-2</v>
      </c>
      <c r="I83" s="25">
        <f t="shared" si="9"/>
        <v>3.8321292343286766E-14</v>
      </c>
      <c r="J83" s="24">
        <f t="shared" si="10"/>
        <v>0.15241187735985784</v>
      </c>
      <c r="K83" s="24">
        <f t="shared" si="11"/>
        <v>-0.12357811581379524</v>
      </c>
      <c r="L83" s="24"/>
      <c r="M83" s="43">
        <v>7.0000000000000007E-2</v>
      </c>
      <c r="N83" s="44">
        <v>136405457545.666</v>
      </c>
      <c r="O83" s="44">
        <v>7.6999999999999999E-2</v>
      </c>
      <c r="P83" s="44">
        <v>-0.4</v>
      </c>
      <c r="Q83" s="45">
        <f t="shared" si="12"/>
        <v>0.13639419429805441</v>
      </c>
      <c r="U83" s="23"/>
      <c r="V83" s="23"/>
      <c r="W83" s="23"/>
    </row>
    <row r="84" spans="1:23" x14ac:dyDescent="0.25">
      <c r="A84" s="20"/>
      <c r="B84" s="21">
        <v>2021</v>
      </c>
      <c r="C84" s="23">
        <v>2238566096000</v>
      </c>
      <c r="D84" s="23">
        <v>26458805377000</v>
      </c>
      <c r="E84" s="42">
        <v>5713272952000</v>
      </c>
      <c r="F84" s="42">
        <v>3977211311000</v>
      </c>
      <c r="G84" s="23">
        <f t="shared" si="7"/>
        <v>1736061641000</v>
      </c>
      <c r="H84" s="24">
        <f t="shared" si="8"/>
        <v>8.4605713073725219E-2</v>
      </c>
      <c r="I84" s="25">
        <f t="shared" si="9"/>
        <v>3.7794601296295709E-14</v>
      </c>
      <c r="J84" s="24">
        <f t="shared" si="10"/>
        <v>0.2159308733177504</v>
      </c>
      <c r="K84" s="24">
        <f t="shared" si="11"/>
        <v>6.5613757547387852E-2</v>
      </c>
      <c r="L84" s="24"/>
      <c r="M84" s="43">
        <v>7.0000000000000007E-2</v>
      </c>
      <c r="N84" s="44">
        <v>136405457545.666</v>
      </c>
      <c r="O84" s="44">
        <v>7.6999999999999999E-2</v>
      </c>
      <c r="P84" s="44">
        <v>-0.4</v>
      </c>
      <c r="Q84" s="45">
        <f t="shared" si="12"/>
        <v>6.5536564109088882E-2</v>
      </c>
      <c r="U84" s="23"/>
      <c r="V84" s="23"/>
      <c r="W84" s="23"/>
    </row>
    <row r="85" spans="1:23" x14ac:dyDescent="0.25">
      <c r="A85" s="20"/>
      <c r="B85" s="21">
        <v>2022</v>
      </c>
      <c r="C85" s="23">
        <v>2719573422000</v>
      </c>
      <c r="D85" s="23">
        <v>28866081129000</v>
      </c>
      <c r="E85" s="42">
        <v>5987432707000</v>
      </c>
      <c r="F85" s="42">
        <v>5713272952000</v>
      </c>
      <c r="G85" s="23">
        <f t="shared" si="7"/>
        <v>274159755000</v>
      </c>
      <c r="H85" s="24">
        <f t="shared" si="8"/>
        <v>9.4213461461791909E-2</v>
      </c>
      <c r="I85" s="25">
        <f t="shared" si="9"/>
        <v>3.4642735033241511E-14</v>
      </c>
      <c r="J85" s="24">
        <f t="shared" si="10"/>
        <v>0.20742104479796497</v>
      </c>
      <c r="K85" s="24">
        <f t="shared" si="11"/>
        <v>9.4976437492434104E-3</v>
      </c>
      <c r="L85" s="24"/>
      <c r="M85" s="43">
        <v>7.0000000000000007E-2</v>
      </c>
      <c r="N85" s="44">
        <v>136405457545.666</v>
      </c>
      <c r="O85" s="44">
        <v>7.6999999999999999E-2</v>
      </c>
      <c r="P85" s="44">
        <v>-0.4</v>
      </c>
      <c r="Q85" s="45">
        <f t="shared" si="12"/>
        <v>8.6897821072588532E-2</v>
      </c>
    </row>
    <row r="86" spans="1:23" x14ac:dyDescent="0.25">
      <c r="A86" s="20"/>
      <c r="B86" s="21">
        <v>2023</v>
      </c>
      <c r="C86" s="23">
        <v>2734231333000</v>
      </c>
      <c r="D86" s="23">
        <v>30602179916000</v>
      </c>
      <c r="E86" s="42">
        <v>6200438405000</v>
      </c>
      <c r="F86" s="42">
        <v>5987432707000</v>
      </c>
      <c r="G86" s="23">
        <f t="shared" si="7"/>
        <v>213005698000</v>
      </c>
      <c r="H86" s="24">
        <f t="shared" si="8"/>
        <v>8.9347600089444562E-2</v>
      </c>
      <c r="I86" s="25">
        <f t="shared" si="9"/>
        <v>3.2677410653257462E-14</v>
      </c>
      <c r="J86" s="24">
        <f t="shared" si="10"/>
        <v>0.20261427199041371</v>
      </c>
      <c r="K86" s="24">
        <f t="shared" si="11"/>
        <v>6.9604746650297417E-3</v>
      </c>
      <c r="L86" s="24"/>
      <c r="M86" s="43">
        <v>7.0000000000000007E-2</v>
      </c>
      <c r="N86" s="44">
        <v>136405457545.666</v>
      </c>
      <c r="O86" s="44">
        <v>7.6999999999999999E-2</v>
      </c>
      <c r="P86" s="44">
        <v>-0.4</v>
      </c>
      <c r="Q86" s="45">
        <f t="shared" si="12"/>
        <v>8.7274486228815173E-2</v>
      </c>
    </row>
    <row r="87" spans="1:23" x14ac:dyDescent="0.25">
      <c r="A87" s="20" t="s">
        <v>46</v>
      </c>
      <c r="B87" s="21">
        <v>2023</v>
      </c>
      <c r="C87" s="23">
        <v>373000000000</v>
      </c>
      <c r="D87" s="23">
        <v>8889818000000</v>
      </c>
      <c r="E87" s="23">
        <v>13859071000000</v>
      </c>
      <c r="F87" s="23">
        <v>12742854000000</v>
      </c>
      <c r="G87" s="23">
        <f t="shared" si="7"/>
        <v>1116217000000</v>
      </c>
      <c r="H87" s="24">
        <f t="shared" si="8"/>
        <v>4.1958114328099858E-2</v>
      </c>
      <c r="I87" s="25">
        <f t="shared" si="9"/>
        <v>1.1248824216648755E-13</v>
      </c>
      <c r="J87" s="24">
        <f t="shared" si="10"/>
        <v>1.5589825348505448</v>
      </c>
      <c r="K87" s="24">
        <f t="shared" si="11"/>
        <v>0.12556128820635024</v>
      </c>
      <c r="L87" s="24"/>
      <c r="M87" s="43">
        <v>7.0000000000000007E-2</v>
      </c>
      <c r="N87" s="44">
        <v>136405457545.666</v>
      </c>
      <c r="O87" s="44">
        <v>7.6999999999999999E-2</v>
      </c>
      <c r="P87" s="44">
        <v>-0.4</v>
      </c>
      <c r="Q87" s="45">
        <f t="shared" si="12"/>
        <v>0.15516115004217926</v>
      </c>
    </row>
    <row r="88" spans="1:23" x14ac:dyDescent="0.25">
      <c r="A88" s="20" t="s">
        <v>42</v>
      </c>
      <c r="B88" s="21">
        <v>2022</v>
      </c>
      <c r="C88" s="23">
        <v>5161586000000</v>
      </c>
      <c r="D88" s="23">
        <v>56071559000000</v>
      </c>
      <c r="E88" s="23">
        <v>7728929831000</v>
      </c>
      <c r="F88" s="23">
        <v>6869568721000</v>
      </c>
      <c r="G88" s="23">
        <f t="shared" si="7"/>
        <v>859361110000</v>
      </c>
      <c r="H88" s="24">
        <f t="shared" si="8"/>
        <v>9.2053548930216125E-2</v>
      </c>
      <c r="I88" s="25">
        <f t="shared" si="9"/>
        <v>1.7834353419707841E-14</v>
      </c>
      <c r="J88" s="24">
        <f t="shared" si="10"/>
        <v>0.13784046616217679</v>
      </c>
      <c r="K88" s="24">
        <f t="shared" si="11"/>
        <v>1.5326149750892427E-2</v>
      </c>
      <c r="L88" s="24"/>
      <c r="M88" s="43">
        <v>7.0000000000000007E-2</v>
      </c>
      <c r="N88" s="44">
        <v>136405457545.666</v>
      </c>
      <c r="O88" s="44">
        <v>7.6999999999999999E-2</v>
      </c>
      <c r="P88" s="44">
        <v>-0.4</v>
      </c>
      <c r="Q88" s="45">
        <f t="shared" si="12"/>
        <v>7.6915959132377018E-2</v>
      </c>
    </row>
    <row r="89" spans="1:23" x14ac:dyDescent="0.25">
      <c r="A89" s="20" t="s">
        <v>20</v>
      </c>
      <c r="B89" s="21">
        <v>2020</v>
      </c>
      <c r="C89" s="23">
        <v>168421000000</v>
      </c>
      <c r="D89" s="23">
        <v>5649823000000</v>
      </c>
      <c r="E89" s="23">
        <v>2527951000000</v>
      </c>
      <c r="F89" s="23">
        <v>5596398000000</v>
      </c>
      <c r="G89" s="23">
        <f t="shared" si="7"/>
        <v>-3068447000000</v>
      </c>
      <c r="H89" s="24">
        <f t="shared" si="8"/>
        <v>2.9809960418229031E-2</v>
      </c>
      <c r="I89" s="25">
        <f t="shared" si="9"/>
        <v>1.7699669529470215E-13</v>
      </c>
      <c r="J89" s="24">
        <f t="shared" si="10"/>
        <v>0.44743897286693762</v>
      </c>
      <c r="K89" s="24">
        <f t="shared" si="11"/>
        <v>-0.54310497868694296</v>
      </c>
      <c r="L89" s="24"/>
      <c r="M89" s="43">
        <v>7.0000000000000007E-2</v>
      </c>
      <c r="N89" s="44">
        <v>136405457545.666</v>
      </c>
      <c r="O89" s="44">
        <v>7.6999999999999999E-2</v>
      </c>
      <c r="P89" s="44">
        <v>-0.4</v>
      </c>
      <c r="Q89" s="45">
        <f t="shared" si="12"/>
        <v>0.34583810759127609</v>
      </c>
    </row>
    <row r="90" spans="1:23" x14ac:dyDescent="0.25">
      <c r="A90" s="20"/>
      <c r="B90" s="21">
        <v>2021</v>
      </c>
      <c r="C90" s="23">
        <v>449575000000</v>
      </c>
      <c r="D90" s="23">
        <v>5285218000000</v>
      </c>
      <c r="E90" s="23">
        <v>2592682000000</v>
      </c>
      <c r="F90" s="23">
        <v>2527951000000</v>
      </c>
      <c r="G90" s="23">
        <f t="shared" si="7"/>
        <v>64731000000</v>
      </c>
      <c r="H90" s="24">
        <f t="shared" si="8"/>
        <v>8.5062716429104721E-2</v>
      </c>
      <c r="I90" s="25">
        <f t="shared" si="9"/>
        <v>1.89206954188077E-13</v>
      </c>
      <c r="J90" s="24">
        <f t="shared" si="10"/>
        <v>0.49055346439825187</v>
      </c>
      <c r="K90" s="24">
        <f t="shared" si="11"/>
        <v>1.2247555351548412E-2</v>
      </c>
      <c r="L90" s="24"/>
      <c r="M90" s="43">
        <v>7.0000000000000007E-2</v>
      </c>
      <c r="N90" s="44">
        <v>136405457545.666</v>
      </c>
      <c r="O90" s="44">
        <v>7.6999999999999999E-2</v>
      </c>
      <c r="P90" s="44">
        <v>-0.4</v>
      </c>
      <c r="Q90" s="45">
        <f t="shared" si="12"/>
        <v>0.12868245577489257</v>
      </c>
    </row>
    <row r="91" spans="1:23" x14ac:dyDescent="0.25">
      <c r="A91" s="20" t="s">
        <v>47</v>
      </c>
      <c r="B91" s="21">
        <v>2023</v>
      </c>
      <c r="C91" s="23">
        <v>162204351635</v>
      </c>
      <c r="D91" s="23">
        <v>1676835378416</v>
      </c>
      <c r="E91" s="23">
        <v>2553106269942</v>
      </c>
      <c r="F91" s="23">
        <v>2733605088044</v>
      </c>
      <c r="G91" s="23">
        <f t="shared" si="7"/>
        <v>-180498818102</v>
      </c>
      <c r="H91" s="24">
        <f t="shared" si="8"/>
        <v>9.6732424496091055E-2</v>
      </c>
      <c r="I91" s="25">
        <f t="shared" si="9"/>
        <v>5.9636146330872175E-13</v>
      </c>
      <c r="J91" s="24">
        <f t="shared" si="10"/>
        <v>1.5225741911252835</v>
      </c>
      <c r="K91" s="24">
        <f t="shared" si="11"/>
        <v>-0.10764253928880352</v>
      </c>
      <c r="L91" s="24"/>
      <c r="M91" s="43">
        <v>7.0000000000000007E-2</v>
      </c>
      <c r="N91" s="44">
        <v>136405457545.666</v>
      </c>
      <c r="O91" s="44">
        <v>7.6999999999999999E-2</v>
      </c>
      <c r="P91" s="44">
        <v>-0.4</v>
      </c>
      <c r="Q91" s="45">
        <f t="shared" si="12"/>
        <v>0.31164218669739729</v>
      </c>
    </row>
    <row r="92" spans="1:23" x14ac:dyDescent="0.25">
      <c r="A92" s="20" t="s">
        <v>21</v>
      </c>
      <c r="B92" s="21">
        <v>2020</v>
      </c>
      <c r="C92" s="23">
        <v>1844553753000</v>
      </c>
      <c r="D92" s="23">
        <v>6716724073000</v>
      </c>
      <c r="E92" s="23">
        <v>5101113259000</v>
      </c>
      <c r="F92" s="23">
        <v>5523362497000</v>
      </c>
      <c r="G92" s="23">
        <f t="shared" si="7"/>
        <v>-422249238000</v>
      </c>
      <c r="H92" s="24">
        <f t="shared" si="8"/>
        <v>0.27462104039895996</v>
      </c>
      <c r="I92" s="25">
        <f t="shared" si="9"/>
        <v>1.4888210221703417E-13</v>
      </c>
      <c r="J92" s="24">
        <f t="shared" si="10"/>
        <v>0.75946446564710623</v>
      </c>
      <c r="K92" s="24">
        <f t="shared" si="11"/>
        <v>-6.2865354212980784E-2</v>
      </c>
      <c r="L92" s="24"/>
      <c r="M92" s="43">
        <v>7.0000000000000007E-2</v>
      </c>
      <c r="N92" s="44">
        <v>136405457545.666</v>
      </c>
      <c r="O92" s="44">
        <v>7.6999999999999999E-2</v>
      </c>
      <c r="P92" s="44">
        <v>-0.4</v>
      </c>
      <c r="Q92" s="45">
        <f t="shared" si="12"/>
        <v>0.17393323681329464</v>
      </c>
    </row>
    <row r="93" spans="1:23" x14ac:dyDescent="0.25">
      <c r="A93" s="20"/>
      <c r="B93" s="21">
        <v>2021</v>
      </c>
      <c r="C93" s="23">
        <v>1398233177000</v>
      </c>
      <c r="D93" s="23">
        <v>6766903494000</v>
      </c>
      <c r="E93" s="40">
        <v>5930261093000</v>
      </c>
      <c r="F93" s="23">
        <v>5101113259000</v>
      </c>
      <c r="G93" s="23">
        <f t="shared" si="7"/>
        <v>829147834000</v>
      </c>
      <c r="H93" s="24">
        <f t="shared" si="8"/>
        <v>0.2066282130726069</v>
      </c>
      <c r="I93" s="25">
        <f t="shared" si="9"/>
        <v>1.4777807912979231E-13</v>
      </c>
      <c r="J93" s="24">
        <f t="shared" si="10"/>
        <v>0.87636259306168263</v>
      </c>
      <c r="K93" s="24">
        <f t="shared" si="11"/>
        <v>0.12252987422314789</v>
      </c>
      <c r="L93" s="24"/>
      <c r="M93" s="43">
        <v>7.0000000000000007E-2</v>
      </c>
      <c r="N93" s="44">
        <v>136405457545.666</v>
      </c>
      <c r="O93" s="44">
        <v>7.6999999999999999E-2</v>
      </c>
      <c r="P93" s="44">
        <v>-0.4</v>
      </c>
      <c r="Q93" s="45">
        <f t="shared" si="12"/>
        <v>0.10862570647540937</v>
      </c>
    </row>
    <row r="94" spans="1:23" x14ac:dyDescent="0.25">
      <c r="A94" s="20"/>
      <c r="B94" s="21">
        <v>2022</v>
      </c>
      <c r="C94" s="23">
        <v>-462456713000</v>
      </c>
      <c r="D94" s="23">
        <v>9913440970000</v>
      </c>
      <c r="E94" s="23">
        <v>7132533909000</v>
      </c>
      <c r="F94" s="40">
        <v>5930261093000</v>
      </c>
      <c r="G94" s="23">
        <f t="shared" si="7"/>
        <v>1202272816000</v>
      </c>
      <c r="H94" s="24">
        <f t="shared" si="8"/>
        <v>-4.6649464540060706E-2</v>
      </c>
      <c r="I94" s="25">
        <f t="shared" si="9"/>
        <v>1.0087314818600266E-13</v>
      </c>
      <c r="J94" s="24">
        <f t="shared" si="10"/>
        <v>0.71948114994424583</v>
      </c>
      <c r="K94" s="24">
        <f t="shared" si="11"/>
        <v>0.12127704392837071</v>
      </c>
      <c r="L94" s="24"/>
      <c r="M94" s="43">
        <v>7.0000000000000007E-2</v>
      </c>
      <c r="N94" s="44">
        <v>136405457545.666</v>
      </c>
      <c r="O94" s="44">
        <v>7.6999999999999999E-2</v>
      </c>
      <c r="P94" s="44">
        <v>-0.4</v>
      </c>
      <c r="Q94" s="45">
        <f t="shared" si="12"/>
        <v>9.0648878906742114E-2</v>
      </c>
    </row>
    <row r="95" spans="1:23" x14ac:dyDescent="0.25">
      <c r="A95" s="20"/>
      <c r="B95" s="21">
        <v>2023</v>
      </c>
      <c r="C95" s="23">
        <v>1398233177000</v>
      </c>
      <c r="D95" s="23">
        <v>10959097127000</v>
      </c>
      <c r="E95" s="23">
        <v>6513197417000</v>
      </c>
      <c r="F95" s="23">
        <v>7132533909000</v>
      </c>
      <c r="G95" s="23">
        <f t="shared" si="7"/>
        <v>-619336492000</v>
      </c>
      <c r="H95" s="24">
        <f t="shared" si="8"/>
        <v>0.1275865302402662</v>
      </c>
      <c r="I95" s="25">
        <f t="shared" si="9"/>
        <v>9.1248392856770421E-14</v>
      </c>
      <c r="J95" s="24">
        <f t="shared" si="10"/>
        <v>0.59431879666011833</v>
      </c>
      <c r="K95" s="24">
        <f t="shared" si="11"/>
        <v>-5.6513459532550048E-2</v>
      </c>
      <c r="L95" s="24"/>
      <c r="M95" s="43">
        <v>7.0000000000000007E-2</v>
      </c>
      <c r="N95" s="44">
        <v>136405457545.666</v>
      </c>
      <c r="O95" s="44">
        <v>7.6999999999999999E-2</v>
      </c>
      <c r="P95" s="44">
        <v>-0.4</v>
      </c>
      <c r="Q95" s="45">
        <f t="shared" si="12"/>
        <v>0.1508147099337836</v>
      </c>
    </row>
    <row r="96" spans="1:23" x14ac:dyDescent="0.25">
      <c r="A96" s="20" t="s">
        <v>36</v>
      </c>
      <c r="B96" s="21">
        <v>2021</v>
      </c>
      <c r="C96" s="23">
        <v>6688789000000</v>
      </c>
      <c r="D96" s="23">
        <v>78006244000000</v>
      </c>
      <c r="E96" s="23">
        <v>34057871000000</v>
      </c>
      <c r="F96" s="23">
        <v>35171668000000</v>
      </c>
      <c r="G96" s="23">
        <f t="shared" si="7"/>
        <v>-1113797000000</v>
      </c>
      <c r="H96" s="24">
        <f t="shared" si="8"/>
        <v>8.5746840983652539E-2</v>
      </c>
      <c r="I96" s="25">
        <f t="shared" si="9"/>
        <v>1.2819486604174917E-14</v>
      </c>
      <c r="J96" s="24">
        <f t="shared" si="10"/>
        <v>0.43660442105121738</v>
      </c>
      <c r="K96" s="24">
        <f t="shared" si="11"/>
        <v>-1.427830572127021E-2</v>
      </c>
      <c r="L96" s="24"/>
      <c r="M96" s="43">
        <v>7.0000000000000007E-2</v>
      </c>
      <c r="N96" s="44">
        <v>136405457545.666</v>
      </c>
      <c r="O96" s="44">
        <v>7.6999999999999999E-2</v>
      </c>
      <c r="P96" s="44">
        <v>-0.4</v>
      </c>
      <c r="Q96" s="45">
        <f t="shared" si="12"/>
        <v>0.11107851064519485</v>
      </c>
    </row>
    <row r="97" spans="1:22" x14ac:dyDescent="0.25">
      <c r="A97" s="20" t="s">
        <v>22</v>
      </c>
      <c r="B97" s="21">
        <v>2020</v>
      </c>
      <c r="C97" s="23">
        <v>-22931734000</v>
      </c>
      <c r="D97" s="23">
        <v>24441657276000</v>
      </c>
      <c r="E97" s="23">
        <v>5029984099000</v>
      </c>
      <c r="F97" s="23">
        <v>5491625762000</v>
      </c>
      <c r="G97" s="23">
        <f t="shared" si="7"/>
        <v>-461641663000</v>
      </c>
      <c r="H97" s="24">
        <f t="shared" si="8"/>
        <v>-9.3822336763216795E-4</v>
      </c>
      <c r="I97" s="25">
        <f t="shared" si="9"/>
        <v>4.0913755917113285E-14</v>
      </c>
      <c r="J97" s="24">
        <f t="shared" si="10"/>
        <v>0.20579554169344699</v>
      </c>
      <c r="K97" s="24">
        <f t="shared" si="11"/>
        <v>-1.8887494321152269E-2</v>
      </c>
      <c r="L97" s="24"/>
      <c r="M97" s="43">
        <v>7.0000000000000007E-2</v>
      </c>
      <c r="N97" s="44">
        <v>136405457545.666</v>
      </c>
      <c r="O97" s="44">
        <v>7.6999999999999999E-2</v>
      </c>
      <c r="P97" s="44">
        <v>-0.4</v>
      </c>
      <c r="Q97" s="45">
        <f t="shared" si="12"/>
        <v>9.8982114034641883E-2</v>
      </c>
    </row>
    <row r="98" spans="1:22" x14ac:dyDescent="0.25">
      <c r="A98" s="20" t="s">
        <v>23</v>
      </c>
      <c r="B98" s="21">
        <v>2020</v>
      </c>
      <c r="C98" s="23">
        <v>944369000000</v>
      </c>
      <c r="D98" s="23">
        <v>3106981000000</v>
      </c>
      <c r="E98" s="23">
        <v>3233693000000</v>
      </c>
      <c r="F98" s="23">
        <v>3935811000000</v>
      </c>
      <c r="G98" s="23">
        <f t="shared" si="7"/>
        <v>-702118000000</v>
      </c>
      <c r="H98" s="24">
        <f t="shared" si="8"/>
        <v>0.30395068395976671</v>
      </c>
      <c r="I98" s="25">
        <f t="shared" si="9"/>
        <v>3.2185584655973113E-13</v>
      </c>
      <c r="J98" s="24">
        <f t="shared" si="10"/>
        <v>1.0407829980292767</v>
      </c>
      <c r="K98" s="24">
        <f t="shared" si="11"/>
        <v>-0.22598078327482529</v>
      </c>
      <c r="L98" s="24"/>
      <c r="M98" s="43">
        <v>7.0000000000000007E-2</v>
      </c>
      <c r="N98" s="44">
        <v>136405457545.666</v>
      </c>
      <c r="O98" s="44">
        <v>7.6999999999999999E-2</v>
      </c>
      <c r="P98" s="44">
        <v>-0.4</v>
      </c>
      <c r="Q98" s="45">
        <f t="shared" si="12"/>
        <v>0.28443549817191222</v>
      </c>
      <c r="T98" t="s">
        <v>24</v>
      </c>
    </row>
    <row r="99" spans="1:22" x14ac:dyDescent="0.25">
      <c r="A99" s="20" t="s">
        <v>24</v>
      </c>
      <c r="B99" s="21">
        <v>2020</v>
      </c>
      <c r="C99" s="23">
        <v>-835587393550</v>
      </c>
      <c r="D99" s="23">
        <v>21566011023405</v>
      </c>
      <c r="E99" s="23">
        <v>17999578735056</v>
      </c>
      <c r="F99" s="23">
        <v>16347130405424</v>
      </c>
      <c r="G99" s="23">
        <f t="shared" si="7"/>
        <v>1652448329632</v>
      </c>
      <c r="H99" s="24">
        <f t="shared" si="8"/>
        <v>-3.8745570177218212E-2</v>
      </c>
      <c r="I99" s="25">
        <f t="shared" si="9"/>
        <v>4.6369261284097807E-14</v>
      </c>
      <c r="J99" s="24">
        <f t="shared" si="10"/>
        <v>0.83462716936950232</v>
      </c>
      <c r="K99" s="24">
        <f t="shared" si="11"/>
        <v>7.6622808355177194E-2</v>
      </c>
      <c r="L99" s="24"/>
      <c r="M99" s="43">
        <v>7.0000000000000007E-2</v>
      </c>
      <c r="N99" s="44">
        <v>136405457545.666</v>
      </c>
      <c r="O99" s="44">
        <v>7.6999999999999999E-2</v>
      </c>
      <c r="P99" s="44">
        <v>-0.4</v>
      </c>
      <c r="Q99" s="45">
        <f t="shared" si="12"/>
        <v>0.1099421890008927</v>
      </c>
      <c r="T99">
        <v>2019</v>
      </c>
      <c r="U99">
        <v>1181834182</v>
      </c>
      <c r="V99" s="38">
        <f>SUM(U99*V81)</f>
        <v>0</v>
      </c>
    </row>
    <row r="100" spans="1:22" x14ac:dyDescent="0.25">
      <c r="A100" s="20" t="s">
        <v>25</v>
      </c>
      <c r="B100" s="21">
        <v>2020</v>
      </c>
      <c r="C100" s="23">
        <v>3786457000000</v>
      </c>
      <c r="D100" s="23">
        <v>30871710000000</v>
      </c>
      <c r="E100" s="40">
        <v>5327689000000</v>
      </c>
      <c r="F100" s="40">
        <v>4698742000000</v>
      </c>
      <c r="G100" s="23">
        <f t="shared" si="7"/>
        <v>628947000000</v>
      </c>
      <c r="H100" s="24">
        <f t="shared" si="8"/>
        <v>0.12265135297008167</v>
      </c>
      <c r="I100" s="25">
        <f t="shared" si="9"/>
        <v>3.2392115629487323E-14</v>
      </c>
      <c r="J100" s="24">
        <f t="shared" si="10"/>
        <v>0.17257511812594767</v>
      </c>
      <c r="K100" s="24">
        <f t="shared" si="11"/>
        <v>2.0372923948819163E-2</v>
      </c>
      <c r="L100" s="24"/>
      <c r="M100" s="43">
        <v>7.0000000000000007E-2</v>
      </c>
      <c r="N100" s="44">
        <v>136405457545.666</v>
      </c>
      <c r="O100" s="44">
        <v>7.6999999999999999E-2</v>
      </c>
      <c r="P100" s="44">
        <v>-0.4</v>
      </c>
      <c r="Q100" s="45">
        <f t="shared" si="12"/>
        <v>7.9557575869482658E-2</v>
      </c>
      <c r="T100">
        <v>2020</v>
      </c>
      <c r="U100">
        <v>1282569384</v>
      </c>
      <c r="V100" s="38">
        <f>SUM(U100*V82)</f>
        <v>0</v>
      </c>
    </row>
    <row r="101" spans="1:22" x14ac:dyDescent="0.25">
      <c r="A101" s="20"/>
      <c r="B101" s="21">
        <v>2021</v>
      </c>
      <c r="C101" s="23">
        <v>4465282000000</v>
      </c>
      <c r="D101" s="23">
        <v>36521303000000</v>
      </c>
      <c r="E101" s="40">
        <v>6179584000000</v>
      </c>
      <c r="F101" s="40">
        <v>5327689000000</v>
      </c>
      <c r="G101" s="23">
        <f t="shared" si="7"/>
        <v>851895000000</v>
      </c>
      <c r="H101" s="24">
        <f t="shared" si="8"/>
        <v>0.12226513385899732</v>
      </c>
      <c r="I101" s="25">
        <f t="shared" si="9"/>
        <v>2.7381279359063394E-14</v>
      </c>
      <c r="J101" s="24">
        <f t="shared" si="10"/>
        <v>0.16920491582679839</v>
      </c>
      <c r="K101" s="24">
        <f t="shared" si="11"/>
        <v>2.3325974979589308E-2</v>
      </c>
      <c r="L101" s="24"/>
      <c r="M101" s="43">
        <v>7.0000000000000007E-2</v>
      </c>
      <c r="N101" s="44">
        <v>136405457545.666</v>
      </c>
      <c r="O101" s="44">
        <v>7.6999999999999999E-2</v>
      </c>
      <c r="P101" s="44">
        <v>-0.4</v>
      </c>
      <c r="Q101" s="45">
        <f t="shared" si="12"/>
        <v>7.7433344465986514E-2</v>
      </c>
    </row>
    <row r="102" spans="1:22" x14ac:dyDescent="0.25">
      <c r="A102" s="20"/>
      <c r="B102" s="21">
        <v>2022</v>
      </c>
      <c r="C102" s="23">
        <v>4900133000000</v>
      </c>
      <c r="D102" s="23">
        <v>41870435000000</v>
      </c>
      <c r="E102" s="40">
        <v>6524369000000</v>
      </c>
      <c r="F102" s="40">
        <v>6179584000000</v>
      </c>
      <c r="G102" s="23">
        <f t="shared" si="7"/>
        <v>344785000000</v>
      </c>
      <c r="H102" s="24">
        <f t="shared" si="8"/>
        <v>0.11703085960296328</v>
      </c>
      <c r="I102" s="25">
        <f t="shared" si="9"/>
        <v>2.3883200640260844E-14</v>
      </c>
      <c r="J102" s="24">
        <f t="shared" si="10"/>
        <v>0.15582281387809799</v>
      </c>
      <c r="K102" s="24">
        <f t="shared" si="11"/>
        <v>8.234569332752335E-3</v>
      </c>
      <c r="L102" s="24"/>
      <c r="M102" s="43">
        <v>7.0000000000000007E-2</v>
      </c>
      <c r="N102" s="44">
        <v>136405457545.666</v>
      </c>
      <c r="O102" s="44">
        <v>7.6999999999999999E-2</v>
      </c>
      <c r="P102" s="44">
        <v>-0.4</v>
      </c>
      <c r="Q102" s="45">
        <f t="shared" si="12"/>
        <v>8.1962327846502328E-2</v>
      </c>
    </row>
    <row r="103" spans="1:22" x14ac:dyDescent="0.25">
      <c r="A103" s="20"/>
      <c r="B103" s="21">
        <v>2023</v>
      </c>
      <c r="C103" s="23">
        <v>4381589000000</v>
      </c>
      <c r="D103" s="23">
        <v>43139968000000</v>
      </c>
      <c r="E103" s="40">
        <v>6640645000000</v>
      </c>
      <c r="F103" s="40">
        <v>6524369000000</v>
      </c>
      <c r="G103" s="23">
        <f t="shared" si="7"/>
        <v>116276000000</v>
      </c>
      <c r="H103" s="24">
        <f t="shared" si="8"/>
        <v>0.10156681154700903</v>
      </c>
      <c r="I103" s="25">
        <f t="shared" si="9"/>
        <v>2.3180360263595931E-14</v>
      </c>
      <c r="J103" s="24">
        <f t="shared" si="10"/>
        <v>0.15393254348264701</v>
      </c>
      <c r="K103" s="24">
        <f t="shared" si="11"/>
        <v>2.6953195700098803E-3</v>
      </c>
      <c r="L103" s="24"/>
      <c r="M103" s="43">
        <v>7.0000000000000007E-2</v>
      </c>
      <c r="N103" s="44">
        <v>136405457545.666</v>
      </c>
      <c r="O103" s="44">
        <v>7.6999999999999999E-2</v>
      </c>
      <c r="P103" s="44">
        <v>-0.4</v>
      </c>
      <c r="Q103" s="45">
        <f t="shared" si="12"/>
        <v>8.393660566798905E-2</v>
      </c>
    </row>
    <row r="104" spans="1:22" x14ac:dyDescent="0.25">
      <c r="A104" s="20" t="s">
        <v>26</v>
      </c>
      <c r="B104" s="21">
        <v>2020</v>
      </c>
      <c r="C104" s="23">
        <v>65317000000000</v>
      </c>
      <c r="D104" s="23">
        <v>221208000000000</v>
      </c>
      <c r="E104" s="40">
        <v>136462000000000</v>
      </c>
      <c r="F104" s="40">
        <v>135567000000000</v>
      </c>
      <c r="G104" s="23">
        <f t="shared" si="7"/>
        <v>895000000000</v>
      </c>
      <c r="H104" s="24">
        <f t="shared" si="8"/>
        <v>0.29527413113449785</v>
      </c>
      <c r="I104" s="25">
        <f t="shared" si="9"/>
        <v>4.5206321652019822E-15</v>
      </c>
      <c r="J104" s="24">
        <f t="shared" si="10"/>
        <v>0.61689450652779287</v>
      </c>
      <c r="K104" s="24">
        <f t="shared" si="11"/>
        <v>4.045965787855774E-3</v>
      </c>
      <c r="L104" s="24"/>
      <c r="M104" s="43">
        <v>7.0000000000000007E-2</v>
      </c>
      <c r="N104" s="44">
        <v>136405457545.666</v>
      </c>
      <c r="O104" s="44">
        <v>7.6999999999999999E-2</v>
      </c>
      <c r="P104" s="44">
        <v>-0.4</v>
      </c>
      <c r="Q104" s="45">
        <f t="shared" si="12"/>
        <v>0.11649912958638778</v>
      </c>
    </row>
    <row r="105" spans="1:22" x14ac:dyDescent="0.25">
      <c r="A105" s="20"/>
      <c r="B105" s="21">
        <v>2021</v>
      </c>
      <c r="C105" s="23">
        <v>68353000000000</v>
      </c>
      <c r="D105" s="23">
        <v>246943000000000</v>
      </c>
      <c r="E105" s="40">
        <v>143210000000000</v>
      </c>
      <c r="F105" s="40">
        <v>136462000000000</v>
      </c>
      <c r="G105" s="23">
        <f t="shared" si="7"/>
        <v>6748000000000</v>
      </c>
      <c r="H105" s="24">
        <f t="shared" si="8"/>
        <v>0.27679666967680799</v>
      </c>
      <c r="I105" s="25">
        <f t="shared" si="9"/>
        <v>4.0495174999898766E-15</v>
      </c>
      <c r="J105" s="24">
        <f t="shared" si="10"/>
        <v>0.57993140117355013</v>
      </c>
      <c r="K105" s="24">
        <f t="shared" si="11"/>
        <v>2.7326144089931684E-2</v>
      </c>
      <c r="L105" s="24"/>
      <c r="M105" s="43">
        <v>7.0000000000000007E-2</v>
      </c>
      <c r="N105" s="44">
        <v>136405457545.666</v>
      </c>
      <c r="O105" s="44">
        <v>7.6999999999999999E-2</v>
      </c>
      <c r="P105" s="44">
        <v>-0.4</v>
      </c>
      <c r="Q105" s="45">
        <f t="shared" si="12"/>
        <v>0.10427663654181599</v>
      </c>
    </row>
    <row r="106" spans="1:22" x14ac:dyDescent="0.25">
      <c r="A106" s="20"/>
      <c r="B106" s="21">
        <v>2022</v>
      </c>
      <c r="C106" s="23">
        <v>73354000000000</v>
      </c>
      <c r="D106" s="23">
        <v>277184000000000</v>
      </c>
      <c r="E106" s="40">
        <v>147306000000000</v>
      </c>
      <c r="F106" s="40">
        <v>143210000000000</v>
      </c>
      <c r="G106" s="23">
        <f t="shared" si="7"/>
        <v>4096000000000</v>
      </c>
      <c r="H106" s="24">
        <f t="shared" si="8"/>
        <v>0.26464009466635879</v>
      </c>
      <c r="I106" s="25">
        <f t="shared" si="9"/>
        <v>3.6077118448395292E-15</v>
      </c>
      <c r="J106" s="24">
        <f t="shared" si="10"/>
        <v>0.53143760101593163</v>
      </c>
      <c r="K106" s="24">
        <f t="shared" si="11"/>
        <v>1.4777187716462711E-2</v>
      </c>
      <c r="L106" s="24"/>
      <c r="M106" s="43">
        <v>7.0000000000000007E-2</v>
      </c>
      <c r="N106" s="44">
        <v>136405457545.666</v>
      </c>
      <c r="O106" s="44">
        <v>7.6999999999999999E-2</v>
      </c>
      <c r="P106" s="44">
        <v>-0.4</v>
      </c>
      <c r="Q106" s="45">
        <f t="shared" si="12"/>
        <v>0.10550193177652992</v>
      </c>
    </row>
    <row r="107" spans="1:22" x14ac:dyDescent="0.25">
      <c r="A107" s="20"/>
      <c r="B107" s="21">
        <v>2023</v>
      </c>
      <c r="C107" s="23">
        <v>60581000000000</v>
      </c>
      <c r="D107" s="23">
        <v>275192000000000</v>
      </c>
      <c r="E107" s="23">
        <v>149216000000000</v>
      </c>
      <c r="F107" s="40">
        <v>147306000000000</v>
      </c>
      <c r="G107" s="23">
        <f t="shared" si="7"/>
        <v>1910000000000</v>
      </c>
      <c r="H107" s="24">
        <f t="shared" si="8"/>
        <v>0.22014084711764878</v>
      </c>
      <c r="I107" s="25">
        <f t="shared" si="9"/>
        <v>3.6338265647257185E-15</v>
      </c>
      <c r="J107" s="24">
        <f t="shared" si="10"/>
        <v>0.54222506468211285</v>
      </c>
      <c r="K107" s="24">
        <f t="shared" si="11"/>
        <v>6.940608738626123E-3</v>
      </c>
      <c r="L107" s="24"/>
      <c r="M107" s="43">
        <v>7.0000000000000007E-2</v>
      </c>
      <c r="N107" s="44">
        <v>136405457545.666</v>
      </c>
      <c r="O107" s="44">
        <v>7.6999999999999999E-2</v>
      </c>
      <c r="P107" s="44">
        <v>-0.4</v>
      </c>
      <c r="Q107" s="45">
        <f t="shared" si="12"/>
        <v>0.10947076026027525</v>
      </c>
    </row>
    <row r="108" spans="1:22" x14ac:dyDescent="0.25">
      <c r="A108" s="20" t="s">
        <v>27</v>
      </c>
      <c r="B108" s="21">
        <v>2020</v>
      </c>
      <c r="C108" s="23">
        <v>5951202000000</v>
      </c>
      <c r="D108" s="23">
        <v>27665695000000</v>
      </c>
      <c r="E108" s="40">
        <v>7445426000000</v>
      </c>
      <c r="F108" s="40">
        <v>6454302000000</v>
      </c>
      <c r="G108" s="23">
        <f t="shared" si="7"/>
        <v>991124000000</v>
      </c>
      <c r="H108" s="24">
        <f t="shared" si="8"/>
        <v>0.21511124155745953</v>
      </c>
      <c r="I108" s="25">
        <f t="shared" si="9"/>
        <v>3.6145847772846479E-14</v>
      </c>
      <c r="J108" s="24">
        <f t="shared" si="10"/>
        <v>0.26912123479999328</v>
      </c>
      <c r="K108" s="24">
        <f t="shared" si="11"/>
        <v>3.5825017228014698E-2</v>
      </c>
      <c r="L108" s="24"/>
      <c r="M108" s="43">
        <v>7.0000000000000007E-2</v>
      </c>
      <c r="N108" s="44">
        <v>136405457545.666</v>
      </c>
      <c r="O108" s="44">
        <v>7.6999999999999999E-2</v>
      </c>
      <c r="P108" s="44">
        <v>-0.4</v>
      </c>
      <c r="Q108" s="45">
        <f t="shared" si="12"/>
        <v>8.1322819092224732E-2</v>
      </c>
    </row>
    <row r="109" spans="1:22" x14ac:dyDescent="0.25">
      <c r="A109" s="20"/>
      <c r="B109" s="21">
        <v>2021</v>
      </c>
      <c r="C109" s="23">
        <v>6196246000000</v>
      </c>
      <c r="D109" s="23">
        <v>34249550000000</v>
      </c>
      <c r="E109" s="40">
        <v>8635346000000</v>
      </c>
      <c r="F109" s="40">
        <v>7445426000000</v>
      </c>
      <c r="G109" s="23">
        <f t="shared" si="7"/>
        <v>1189920000000</v>
      </c>
      <c r="H109" s="24">
        <f t="shared" si="8"/>
        <v>0.18091466895185485</v>
      </c>
      <c r="I109" s="25">
        <f t="shared" si="9"/>
        <v>2.9197463908284924E-14</v>
      </c>
      <c r="J109" s="24">
        <f t="shared" si="10"/>
        <v>0.25213020317055262</v>
      </c>
      <c r="K109" s="24">
        <f t="shared" si="11"/>
        <v>3.4742646253746401E-2</v>
      </c>
      <c r="L109" s="24"/>
      <c r="M109" s="43">
        <v>7.0000000000000007E-2</v>
      </c>
      <c r="N109" s="44">
        <v>136405457545.666</v>
      </c>
      <c r="O109" s="44">
        <v>7.6999999999999999E-2</v>
      </c>
      <c r="P109" s="44">
        <v>-0.4</v>
      </c>
      <c r="Q109" s="45">
        <f t="shared" si="12"/>
        <v>7.9499660566216684E-2</v>
      </c>
    </row>
    <row r="110" spans="1:22" x14ac:dyDescent="0.25">
      <c r="A110" s="20"/>
      <c r="B110" s="21">
        <v>2022</v>
      </c>
      <c r="C110" s="23">
        <v>8072991000000</v>
      </c>
      <c r="D110" s="23">
        <v>65828670000000</v>
      </c>
      <c r="E110" s="40">
        <v>11035650000000</v>
      </c>
      <c r="F110" s="40">
        <v>8635346000000</v>
      </c>
      <c r="G110" s="23">
        <f t="shared" si="7"/>
        <v>2400304000000</v>
      </c>
      <c r="H110" s="24">
        <f t="shared" si="8"/>
        <v>0.12263639839601803</v>
      </c>
      <c r="I110" s="25">
        <f t="shared" si="9"/>
        <v>1.5190949475357773E-14</v>
      </c>
      <c r="J110" s="24">
        <f t="shared" si="10"/>
        <v>0.16764200157773201</v>
      </c>
      <c r="K110" s="24">
        <f t="shared" si="11"/>
        <v>3.6462896789499162E-2</v>
      </c>
      <c r="L110" s="24"/>
      <c r="M110" s="43">
        <v>7.0000000000000007E-2</v>
      </c>
      <c r="N110" s="44">
        <v>136405457545.666</v>
      </c>
      <c r="O110" s="44">
        <v>7.6999999999999999E-2</v>
      </c>
      <c r="P110" s="44">
        <v>-0.4</v>
      </c>
      <c r="Q110" s="45">
        <f t="shared" si="12"/>
        <v>7.0395403819424968E-2</v>
      </c>
    </row>
    <row r="111" spans="1:22" x14ac:dyDescent="0.25">
      <c r="A111" s="20"/>
      <c r="B111" s="21">
        <v>2023</v>
      </c>
      <c r="C111" s="23">
        <v>8915256000000</v>
      </c>
      <c r="D111" s="23">
        <v>65625136000000</v>
      </c>
      <c r="E111" s="40">
        <v>11740345000000</v>
      </c>
      <c r="F111" s="40">
        <v>11035650000000</v>
      </c>
      <c r="G111" s="23">
        <f t="shared" si="7"/>
        <v>704695000000</v>
      </c>
      <c r="H111" s="24">
        <f t="shared" si="8"/>
        <v>0.13585123846448105</v>
      </c>
      <c r="I111" s="25">
        <f t="shared" si="9"/>
        <v>1.523806365902236E-14</v>
      </c>
      <c r="J111" s="24">
        <f t="shared" si="10"/>
        <v>0.17890012448888487</v>
      </c>
      <c r="K111" s="24">
        <f t="shared" si="11"/>
        <v>1.0738187270194762E-2</v>
      </c>
      <c r="L111" s="24"/>
      <c r="M111" s="43">
        <v>7.0000000000000007E-2</v>
      </c>
      <c r="N111" s="44">
        <v>136405457545.666</v>
      </c>
      <c r="O111" s="44">
        <v>7.6999999999999999E-2</v>
      </c>
      <c r="P111" s="44">
        <v>-0.4</v>
      </c>
      <c r="Q111" s="45">
        <f t="shared" si="12"/>
        <v>8.1558589723085162E-2</v>
      </c>
    </row>
    <row r="112" spans="1:22" x14ac:dyDescent="0.25">
      <c r="A112" s="20" t="s">
        <v>48</v>
      </c>
      <c r="B112" s="21">
        <v>2023</v>
      </c>
      <c r="C112" s="23">
        <v>2037477625</v>
      </c>
      <c r="D112" s="23">
        <v>76999655149</v>
      </c>
      <c r="E112" s="23">
        <v>33295351780</v>
      </c>
      <c r="F112" s="23">
        <v>37244926829</v>
      </c>
      <c r="G112" s="23">
        <f t="shared" si="7"/>
        <v>-3949575049</v>
      </c>
      <c r="H112" s="24">
        <f t="shared" si="8"/>
        <v>2.6460866883849424E-2</v>
      </c>
      <c r="I112" s="25">
        <f t="shared" si="9"/>
        <v>1.2987071150707447E-11</v>
      </c>
      <c r="J112" s="24">
        <f t="shared" si="10"/>
        <v>0.43240910255469384</v>
      </c>
      <c r="K112" s="24">
        <f t="shared" si="11"/>
        <v>-5.1293412176421853E-2</v>
      </c>
      <c r="L112" s="24"/>
      <c r="M112" s="43">
        <v>7.0000000000000007E-2</v>
      </c>
      <c r="N112" s="44">
        <v>136405457545.666</v>
      </c>
      <c r="O112" s="44">
        <v>7.6999999999999999E-2</v>
      </c>
      <c r="P112" s="44">
        <v>-0.4</v>
      </c>
      <c r="Q112" s="45">
        <f t="shared" si="12"/>
        <v>1.8953202482576488</v>
      </c>
      <c r="U112" s="23"/>
      <c r="V112" s="38"/>
    </row>
    <row r="113" spans="1:22" x14ac:dyDescent="0.25">
      <c r="A113" s="20" t="s">
        <v>43</v>
      </c>
      <c r="B113" s="21">
        <v>2022</v>
      </c>
      <c r="C113" s="23">
        <v>1107137000000</v>
      </c>
      <c r="D113" s="23">
        <v>4068970000000</v>
      </c>
      <c r="E113" s="23">
        <v>3865523000000</v>
      </c>
      <c r="F113" s="23">
        <v>4020980000000</v>
      </c>
      <c r="G113" s="23">
        <f t="shared" si="7"/>
        <v>-155457000000</v>
      </c>
      <c r="H113" s="24">
        <f t="shared" si="8"/>
        <v>0.27209269176228873</v>
      </c>
      <c r="I113" s="25">
        <f t="shared" si="9"/>
        <v>2.4576244110917506E-13</v>
      </c>
      <c r="J113" s="24">
        <f t="shared" si="10"/>
        <v>0.95000036864366166</v>
      </c>
      <c r="K113" s="24">
        <f t="shared" si="11"/>
        <v>-3.8205491807509026E-2</v>
      </c>
      <c r="L113" s="24"/>
      <c r="M113" s="43">
        <v>7.0000000000000007E-2</v>
      </c>
      <c r="N113" s="44">
        <v>136405457545.666</v>
      </c>
      <c r="O113" s="44">
        <v>7.6999999999999999E-2</v>
      </c>
      <c r="P113" s="44">
        <v>-0.4</v>
      </c>
      <c r="Q113" s="45">
        <f t="shared" si="12"/>
        <v>0.19195556333560237</v>
      </c>
      <c r="U113" s="23"/>
      <c r="V113" s="38"/>
    </row>
    <row r="114" spans="1:22" x14ac:dyDescent="0.25">
      <c r="A114" s="20"/>
      <c r="B114" s="21">
        <v>2023</v>
      </c>
      <c r="C114" s="23">
        <v>1107137000000</v>
      </c>
      <c r="D114" s="23">
        <v>4081442000000</v>
      </c>
      <c r="E114" s="23">
        <v>3565930000000</v>
      </c>
      <c r="F114" s="23">
        <v>3865523000000</v>
      </c>
      <c r="G114" s="23">
        <f t="shared" si="7"/>
        <v>-299593000000</v>
      </c>
      <c r="H114" s="24">
        <f t="shared" si="8"/>
        <v>0.27126123561231547</v>
      </c>
      <c r="I114" s="25">
        <f t="shared" si="9"/>
        <v>2.4501144448457188E-13</v>
      </c>
      <c r="J114" s="24">
        <f t="shared" si="10"/>
        <v>0.87369366023086936</v>
      </c>
      <c r="K114" s="24">
        <f t="shared" si="11"/>
        <v>-7.3403713687466343E-2</v>
      </c>
      <c r="L114" s="24"/>
      <c r="M114" s="43">
        <v>7.0000000000000007E-2</v>
      </c>
      <c r="N114" s="44">
        <v>136405457545.666</v>
      </c>
      <c r="O114" s="44">
        <v>7.6999999999999999E-2</v>
      </c>
      <c r="P114" s="44">
        <v>-0.4</v>
      </c>
      <c r="Q114" s="45">
        <f t="shared" si="12"/>
        <v>0.20005679550160607</v>
      </c>
    </row>
    <row r="115" spans="1:22" x14ac:dyDescent="0.25">
      <c r="A115" s="20" t="s">
        <v>28</v>
      </c>
      <c r="B115" s="21">
        <v>2020</v>
      </c>
      <c r="C115" s="23">
        <v>8363993000000</v>
      </c>
      <c r="D115" s="23">
        <v>20649371000000</v>
      </c>
      <c r="E115" s="23">
        <v>42972474000000</v>
      </c>
      <c r="F115" s="23">
        <v>42922563000000</v>
      </c>
      <c r="G115" s="23">
        <f t="shared" si="7"/>
        <v>49911000000</v>
      </c>
      <c r="H115" s="24">
        <f t="shared" si="8"/>
        <v>0.40504831842093397</v>
      </c>
      <c r="I115" s="25">
        <f t="shared" si="9"/>
        <v>4.842762522887501E-14</v>
      </c>
      <c r="J115" s="24">
        <f t="shared" si="10"/>
        <v>2.0810548660295756</v>
      </c>
      <c r="K115" s="24">
        <f t="shared" si="11"/>
        <v>2.4170712027983808E-3</v>
      </c>
      <c r="L115" s="24"/>
      <c r="M115" s="43">
        <v>7.0000000000000007E-2</v>
      </c>
      <c r="N115" s="44">
        <v>136405457545.666</v>
      </c>
      <c r="O115" s="44">
        <v>7.6999999999999999E-2</v>
      </c>
      <c r="P115" s="44">
        <v>-0.4</v>
      </c>
      <c r="Q115" s="45">
        <f t="shared" si="12"/>
        <v>0.2358801885803527</v>
      </c>
    </row>
    <row r="116" spans="1:22" x14ac:dyDescent="0.25">
      <c r="A116" s="2"/>
      <c r="B116" s="21">
        <v>2021</v>
      </c>
      <c r="C116" s="23">
        <v>7902091000000</v>
      </c>
      <c r="D116" s="23">
        <v>20534632000000</v>
      </c>
      <c r="E116" s="23">
        <v>39545959000000</v>
      </c>
      <c r="F116" s="23">
        <v>42972474000000</v>
      </c>
      <c r="G116" s="23">
        <f t="shared" si="7"/>
        <v>-3426515000000</v>
      </c>
      <c r="H116" s="24">
        <f t="shared" si="8"/>
        <v>0.38481775568220555</v>
      </c>
      <c r="I116" s="25">
        <f t="shared" si="9"/>
        <v>4.8698218697077213E-14</v>
      </c>
      <c r="J116" s="24">
        <f t="shared" si="10"/>
        <v>1.9258177599676487</v>
      </c>
      <c r="K116" s="24">
        <f t="shared" si="11"/>
        <v>-0.16686517683881552</v>
      </c>
      <c r="L116" s="24"/>
      <c r="M116" s="43">
        <v>7.0000000000000007E-2</v>
      </c>
      <c r="N116" s="44">
        <v>136405457545.666</v>
      </c>
      <c r="O116" s="44">
        <v>7.6999999999999999E-2</v>
      </c>
      <c r="P116" s="44">
        <v>-0.4</v>
      </c>
      <c r="Q116" s="45">
        <f t="shared" si="12"/>
        <v>0.29167674105606889</v>
      </c>
    </row>
    <row r="117" spans="1:22" x14ac:dyDescent="0.25">
      <c r="A117" s="2"/>
      <c r="B117" s="21">
        <v>2022</v>
      </c>
      <c r="C117" s="23">
        <v>8061314000000</v>
      </c>
      <c r="D117" s="23">
        <v>19068532000000</v>
      </c>
      <c r="E117" s="23">
        <v>41218881000000</v>
      </c>
      <c r="F117" s="23">
        <v>39545959000000</v>
      </c>
      <c r="G117" s="23">
        <f t="shared" si="7"/>
        <v>1672922000000</v>
      </c>
      <c r="H117" s="24">
        <f t="shared" si="8"/>
        <v>0.42275482978972895</v>
      </c>
      <c r="I117" s="25">
        <f t="shared" si="9"/>
        <v>5.2442421891732408E-14</v>
      </c>
      <c r="J117" s="24">
        <f t="shared" si="10"/>
        <v>2.1616179473071133</v>
      </c>
      <c r="K117" s="24">
        <f t="shared" si="11"/>
        <v>8.7732081315960761E-2</v>
      </c>
      <c r="L117" s="24"/>
      <c r="M117" s="43">
        <v>7.0000000000000007E-2</v>
      </c>
      <c r="N117" s="44">
        <v>136405457545.666</v>
      </c>
      <c r="O117" s="44">
        <v>7.6999999999999999E-2</v>
      </c>
      <c r="P117" s="44">
        <v>-0.4</v>
      </c>
      <c r="Q117" s="45">
        <f t="shared" si="12"/>
        <v>0.208505181969208</v>
      </c>
    </row>
    <row r="118" spans="1:22" x14ac:dyDescent="0.25">
      <c r="A118" s="2"/>
      <c r="B118" s="21">
        <v>2023</v>
      </c>
      <c r="C118" s="23">
        <v>7118088000000</v>
      </c>
      <c r="D118" s="23">
        <v>18318114000000</v>
      </c>
      <c r="E118" s="23">
        <v>38611401000000</v>
      </c>
      <c r="F118" s="23">
        <v>41218881000000</v>
      </c>
      <c r="G118" s="23">
        <f t="shared" si="7"/>
        <v>-2607480000000</v>
      </c>
      <c r="H118" s="24">
        <f t="shared" si="8"/>
        <v>0.38858192497328053</v>
      </c>
      <c r="I118" s="25">
        <f t="shared" si="9"/>
        <v>5.4590772827377314E-14</v>
      </c>
      <c r="J118" s="24">
        <f t="shared" si="10"/>
        <v>2.1078262205377691</v>
      </c>
      <c r="K118" s="24">
        <f t="shared" si="11"/>
        <v>-0.1423443483319298</v>
      </c>
      <c r="L118" s="24"/>
      <c r="M118" s="43">
        <v>7.0000000000000007E-2</v>
      </c>
      <c r="N118" s="44">
        <v>136405457545.666</v>
      </c>
      <c r="O118" s="44">
        <v>7.6999999999999999E-2</v>
      </c>
      <c r="P118" s="44">
        <v>-0.4</v>
      </c>
      <c r="Q118" s="45">
        <f t="shared" si="12"/>
        <v>0.29668683765947007</v>
      </c>
    </row>
    <row r="119" spans="1:22" x14ac:dyDescent="0.25">
      <c r="A119" s="2" t="s">
        <v>29</v>
      </c>
      <c r="B119" s="21">
        <v>2020</v>
      </c>
      <c r="C119" s="23">
        <v>95687138290</v>
      </c>
      <c r="D119" s="23">
        <v>5348826322351</v>
      </c>
      <c r="E119" s="23">
        <v>2968618441357</v>
      </c>
      <c r="F119" s="23">
        <v>2136286045964</v>
      </c>
      <c r="G119" s="23">
        <f t="shared" si="7"/>
        <v>832332395393</v>
      </c>
      <c r="H119" s="24">
        <f t="shared" si="8"/>
        <v>1.7889370961654646E-2</v>
      </c>
      <c r="I119" s="25">
        <f t="shared" si="9"/>
        <v>1.8695690226869515E-13</v>
      </c>
      <c r="J119" s="24">
        <f t="shared" si="10"/>
        <v>0.5550037078138268</v>
      </c>
      <c r="K119" s="24">
        <f t="shared" si="11"/>
        <v>0.15561028630055804</v>
      </c>
      <c r="L119" s="24"/>
      <c r="M119" s="43">
        <v>7.0000000000000007E-2</v>
      </c>
      <c r="N119" s="44">
        <v>136405457545.666</v>
      </c>
      <c r="O119" s="44">
        <v>7.6999999999999999E-2</v>
      </c>
      <c r="P119" s="44">
        <v>-0.4</v>
      </c>
      <c r="Q119" s="45">
        <f t="shared" si="12"/>
        <v>7.5993112776723187E-2</v>
      </c>
    </row>
    <row r="120" spans="1:22" x14ac:dyDescent="0.25">
      <c r="A120" s="2"/>
      <c r="B120" s="21">
        <v>2021</v>
      </c>
      <c r="C120" s="23">
        <v>-51752783777</v>
      </c>
      <c r="D120" s="23">
        <v>5856758922140</v>
      </c>
      <c r="E120" s="23">
        <v>5416331556250</v>
      </c>
      <c r="F120" s="23">
        <v>2968618441357</v>
      </c>
      <c r="G120" s="23">
        <f t="shared" si="7"/>
        <v>2447713114893</v>
      </c>
      <c r="H120" s="24">
        <f t="shared" si="8"/>
        <v>-8.8364203589397627E-3</v>
      </c>
      <c r="I120" s="25">
        <f t="shared" si="9"/>
        <v>1.7074289949339595E-13</v>
      </c>
      <c r="J120" s="24">
        <f t="shared" si="10"/>
        <v>0.92480015453170261</v>
      </c>
      <c r="K120" s="24">
        <f t="shared" si="11"/>
        <v>0.41792963436484265</v>
      </c>
      <c r="L120" s="24"/>
      <c r="M120" s="43">
        <v>7.0000000000000007E-2</v>
      </c>
      <c r="N120" s="44">
        <v>136405457545.666</v>
      </c>
      <c r="O120" s="44">
        <v>7.6999999999999999E-2</v>
      </c>
      <c r="P120" s="44">
        <v>-0.4</v>
      </c>
      <c r="Q120" s="45">
        <f t="shared" si="12"/>
        <v>-2.671978518925644E-3</v>
      </c>
    </row>
    <row r="121" spans="1:22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22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22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1:22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22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1:22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22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22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3:13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3:13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3:13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spans="3:13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spans="3:13" x14ac:dyDescent="0.25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3:13" x14ac:dyDescent="0.2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3:13" x14ac:dyDescent="0.25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spans="3:13" x14ac:dyDescent="0.2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3:13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3:13" x14ac:dyDescent="0.25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3:13" x14ac:dyDescent="0.25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3:13" x14ac:dyDescent="0.25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3:13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3:13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3:13" x14ac:dyDescent="0.25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spans="3:13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3:13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spans="3:13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spans="3:13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spans="3:13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3:13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3:13" x14ac:dyDescent="0.25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spans="3:13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spans="3:13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3:13" x14ac:dyDescent="0.25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spans="3:13" x14ac:dyDescent="0.25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3:13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3:13" x14ac:dyDescent="0.2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</row>
    <row r="157" spans="3:13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3:13" x14ac:dyDescent="0.2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3:13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3:13" x14ac:dyDescent="0.25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  <row r="161" spans="3:13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  <row r="162" spans="3:13" x14ac:dyDescent="0.25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</row>
    <row r="163" spans="3:13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  <row r="164" spans="3:13" x14ac:dyDescent="0.25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</row>
    <row r="165" spans="3:13" x14ac:dyDescent="0.25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</row>
    <row r="166" spans="3:13" x14ac:dyDescent="0.25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</row>
    <row r="167" spans="3:13" x14ac:dyDescent="0.25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</row>
    <row r="168" spans="3:13" x14ac:dyDescent="0.25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</row>
    <row r="169" spans="3:13" x14ac:dyDescent="0.2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</row>
    <row r="170" spans="3:13" x14ac:dyDescent="0.2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</row>
    <row r="171" spans="3:13" x14ac:dyDescent="0.25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</row>
    <row r="172" spans="3:13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</row>
    <row r="173" spans="3:13" x14ac:dyDescent="0.25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3:13" x14ac:dyDescent="0.25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</row>
    <row r="175" spans="3:13" x14ac:dyDescent="0.25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</row>
    <row r="176" spans="3:13" x14ac:dyDescent="0.25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</row>
    <row r="177" spans="3:13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</row>
    <row r="178" spans="3:13" x14ac:dyDescent="0.25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</row>
    <row r="179" spans="3:13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</row>
    <row r="180" spans="3:13" x14ac:dyDescent="0.2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</row>
    <row r="181" spans="3:13" x14ac:dyDescent="0.25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</row>
    <row r="182" spans="3:13" x14ac:dyDescent="0.25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</row>
    <row r="183" spans="3:13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</row>
    <row r="184" spans="3:13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</row>
    <row r="185" spans="3:13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</row>
    <row r="186" spans="3:13" x14ac:dyDescent="0.25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</row>
    <row r="187" spans="3:13" x14ac:dyDescent="0.25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</row>
    <row r="188" spans="3:13" x14ac:dyDescent="0.25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</row>
    <row r="189" spans="3:13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</row>
    <row r="190" spans="3:13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</row>
    <row r="191" spans="3:13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</row>
    <row r="192" spans="3:13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</row>
    <row r="193" spans="3:13" x14ac:dyDescent="0.25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</row>
    <row r="194" spans="3:13" x14ac:dyDescent="0.25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</row>
    <row r="195" spans="3:13" x14ac:dyDescent="0.25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</row>
    <row r="196" spans="3:13" x14ac:dyDescent="0.25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</row>
    <row r="197" spans="3:13" x14ac:dyDescent="0.25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</row>
    <row r="198" spans="3:13" x14ac:dyDescent="0.2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</row>
    <row r="199" spans="3:13" x14ac:dyDescent="0.25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</row>
    <row r="200" spans="3:13" x14ac:dyDescent="0.25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</row>
    <row r="201" spans="3:13" x14ac:dyDescent="0.25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</row>
    <row r="202" spans="3:13" x14ac:dyDescent="0.25"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3:13" x14ac:dyDescent="0.25"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spans="3:13" x14ac:dyDescent="0.25"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spans="3:13" x14ac:dyDescent="0.25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spans="3:13" x14ac:dyDescent="0.2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spans="3:13" x14ac:dyDescent="0.2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spans="3:13" x14ac:dyDescent="0.2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spans="3:13" x14ac:dyDescent="0.2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3:13" x14ac:dyDescent="0.2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spans="3:13" x14ac:dyDescent="0.2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spans="3:13" x14ac:dyDescent="0.2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spans="3:13" x14ac:dyDescent="0.2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spans="3:13" x14ac:dyDescent="0.2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spans="3:13" x14ac:dyDescent="0.2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spans="3:13" x14ac:dyDescent="0.2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spans="3:13" x14ac:dyDescent="0.2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spans="3:13" x14ac:dyDescent="0.2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</row>
    <row r="219" spans="3:13" x14ac:dyDescent="0.2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</row>
    <row r="220" spans="3:13" x14ac:dyDescent="0.2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3:13" x14ac:dyDescent="0.25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3:13" x14ac:dyDescent="0.25"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3:13" x14ac:dyDescent="0.25"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3:13" x14ac:dyDescent="0.25"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3:13" x14ac:dyDescent="0.25"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3:13" x14ac:dyDescent="0.25"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3:13" x14ac:dyDescent="0.25"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3:13" x14ac:dyDescent="0.25"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</row>
    <row r="229" spans="3:13" x14ac:dyDescent="0.25"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</row>
    <row r="230" spans="3:13" x14ac:dyDescent="0.25"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</row>
    <row r="231" spans="3:13" x14ac:dyDescent="0.25"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</row>
    <row r="232" spans="3:13" x14ac:dyDescent="0.25"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3:13" x14ac:dyDescent="0.25"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</row>
    <row r="234" spans="3:13" x14ac:dyDescent="0.25"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</row>
    <row r="235" spans="3:13" x14ac:dyDescent="0.25"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</row>
    <row r="236" spans="3:13" x14ac:dyDescent="0.25"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</row>
    <row r="237" spans="3:13" x14ac:dyDescent="0.25"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</row>
    <row r="238" spans="3:13" x14ac:dyDescent="0.25"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</row>
    <row r="239" spans="3:13" x14ac:dyDescent="0.25"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</row>
    <row r="240" spans="3:13" x14ac:dyDescent="0.25"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</row>
    <row r="241" spans="3:13" x14ac:dyDescent="0.25"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</row>
    <row r="242" spans="3:13" x14ac:dyDescent="0.25"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</row>
    <row r="243" spans="3:13" x14ac:dyDescent="0.25"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</row>
    <row r="244" spans="3:13" x14ac:dyDescent="0.25"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</row>
    <row r="245" spans="3:13" x14ac:dyDescent="0.25"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</row>
    <row r="246" spans="3:13" x14ac:dyDescent="0.25"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</row>
    <row r="247" spans="3:13" x14ac:dyDescent="0.25"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</row>
    <row r="248" spans="3:13" x14ac:dyDescent="0.25"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</row>
    <row r="249" spans="3:13" x14ac:dyDescent="0.25"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</row>
    <row r="250" spans="3:13" x14ac:dyDescent="0.25"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  <row r="251" spans="3:13" x14ac:dyDescent="0.25"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  <row r="252" spans="3:13" x14ac:dyDescent="0.25"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</row>
    <row r="253" spans="3:13" x14ac:dyDescent="0.25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</row>
    <row r="254" spans="3:13" x14ac:dyDescent="0.25"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</row>
    <row r="255" spans="3:13" x14ac:dyDescent="0.25"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</row>
    <row r="256" spans="3:13" x14ac:dyDescent="0.25"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</row>
    <row r="257" spans="3:13" x14ac:dyDescent="0.25"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</row>
    <row r="258" spans="3:13" x14ac:dyDescent="0.25"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</row>
    <row r="259" spans="3:13" x14ac:dyDescent="0.25"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</row>
    <row r="260" spans="3:13" x14ac:dyDescent="0.25"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</row>
    <row r="261" spans="3:13" x14ac:dyDescent="0.25"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</row>
    <row r="262" spans="3:13" x14ac:dyDescent="0.25"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</row>
    <row r="263" spans="3:13" x14ac:dyDescent="0.25"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</row>
    <row r="264" spans="3:13" x14ac:dyDescent="0.25"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</row>
    <row r="265" spans="3:13" x14ac:dyDescent="0.25"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</row>
    <row r="266" spans="3:13" x14ac:dyDescent="0.25"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</row>
  </sheetData>
  <mergeCells count="12">
    <mergeCell ref="M1:M2"/>
    <mergeCell ref="N1:N2"/>
    <mergeCell ref="O1:O2"/>
    <mergeCell ref="P1:P2"/>
    <mergeCell ref="Q1:Q2"/>
    <mergeCell ref="F1:F2"/>
    <mergeCell ref="G1:G2"/>
    <mergeCell ref="C1:C2"/>
    <mergeCell ref="A1:A2"/>
    <mergeCell ref="B1:B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P4" sqref="P4"/>
    </sheetView>
  </sheetViews>
  <sheetFormatPr defaultRowHeight="15" x14ac:dyDescent="0.25"/>
  <cols>
    <col min="3" max="3" width="18.7109375" customWidth="1"/>
    <col min="4" max="4" width="25.7109375" bestFit="1" customWidth="1"/>
    <col min="5" max="5" width="37" bestFit="1" customWidth="1"/>
    <col min="6" max="6" width="18.7109375" customWidth="1"/>
    <col min="7" max="7" width="21.7109375" bestFit="1" customWidth="1"/>
    <col min="8" max="8" width="20" bestFit="1" customWidth="1"/>
    <col min="9" max="9" width="18.7109375" customWidth="1"/>
    <col min="10" max="10" width="40.28515625" bestFit="1" customWidth="1"/>
    <col min="11" max="11" width="18.7109375" customWidth="1"/>
    <col min="13" max="13" width="19.85546875" bestFit="1" customWidth="1"/>
    <col min="15" max="15" width="11.7109375" customWidth="1"/>
  </cols>
  <sheetData>
    <row r="1" spans="1:15" x14ac:dyDescent="0.25">
      <c r="A1" s="80" t="s">
        <v>50</v>
      </c>
      <c r="B1" s="80" t="s">
        <v>51</v>
      </c>
      <c r="C1" s="82" t="s">
        <v>125</v>
      </c>
      <c r="D1" s="83" t="s">
        <v>130</v>
      </c>
      <c r="E1" s="82" t="s">
        <v>131</v>
      </c>
      <c r="F1" s="80" t="s">
        <v>67</v>
      </c>
      <c r="G1" s="80" t="s">
        <v>54</v>
      </c>
      <c r="H1" s="80" t="s">
        <v>57</v>
      </c>
      <c r="I1" s="6" t="s">
        <v>64</v>
      </c>
      <c r="J1" s="6" t="s">
        <v>65</v>
      </c>
      <c r="K1" s="6" t="s">
        <v>66</v>
      </c>
      <c r="L1" s="81" t="s">
        <v>72</v>
      </c>
      <c r="M1" s="81" t="s">
        <v>74</v>
      </c>
      <c r="N1" s="81" t="s">
        <v>75</v>
      </c>
      <c r="O1" s="80" t="s">
        <v>77</v>
      </c>
    </row>
    <row r="2" spans="1:15" x14ac:dyDescent="0.25">
      <c r="A2" s="80"/>
      <c r="B2" s="80"/>
      <c r="C2" s="82"/>
      <c r="D2" s="83"/>
      <c r="E2" s="82"/>
      <c r="F2" s="80"/>
      <c r="G2" s="80"/>
      <c r="H2" s="80"/>
      <c r="I2" s="6" t="s">
        <v>68</v>
      </c>
      <c r="J2" s="6" t="s">
        <v>61</v>
      </c>
      <c r="K2" s="6" t="s">
        <v>73</v>
      </c>
      <c r="L2" s="81"/>
      <c r="M2" s="81"/>
      <c r="N2" s="81"/>
      <c r="O2" s="80"/>
    </row>
    <row r="3" spans="1:15" x14ac:dyDescent="0.25">
      <c r="A3" s="20" t="s">
        <v>0</v>
      </c>
      <c r="B3" s="21">
        <v>2020</v>
      </c>
      <c r="C3" s="57">
        <v>76270096071</v>
      </c>
      <c r="D3" s="47">
        <v>52024123122</v>
      </c>
      <c r="E3" s="46">
        <v>817420878083</v>
      </c>
      <c r="F3" s="40">
        <f>C3+D3+E3</f>
        <v>945715097276</v>
      </c>
      <c r="G3" s="23">
        <v>6641808005145</v>
      </c>
      <c r="H3" s="23">
        <v>8142717045655</v>
      </c>
      <c r="I3">
        <f>F3/G3</f>
        <v>0.14238820160766658</v>
      </c>
      <c r="J3">
        <f>1/G3</f>
        <v>1.5056141328164885E-13</v>
      </c>
      <c r="K3">
        <f>H3/G3</f>
        <v>1.2259789863463892</v>
      </c>
      <c r="L3">
        <v>8.5999999999999993E-2</v>
      </c>
      <c r="M3" s="70" t="s">
        <v>132</v>
      </c>
      <c r="N3">
        <v>2.5999999999999999E-2</v>
      </c>
      <c r="O3" s="71">
        <f>SUM(L3+(M3*J3)+(N3*K3))</f>
        <v>0.23479169317543408</v>
      </c>
    </row>
    <row r="4" spans="1:15" x14ac:dyDescent="0.25">
      <c r="A4" s="20"/>
      <c r="B4" s="21">
        <v>2021</v>
      </c>
      <c r="C4" s="57">
        <v>62608174276</v>
      </c>
      <c r="D4" s="47">
        <v>38920379703</v>
      </c>
      <c r="E4" s="46">
        <v>623677051418</v>
      </c>
      <c r="F4" s="40">
        <f t="shared" ref="F4:F67" si="0">C4+D4+E4</f>
        <v>725205605397</v>
      </c>
      <c r="G4" s="23">
        <v>7247063894294</v>
      </c>
      <c r="H4" s="23">
        <v>7412766872302</v>
      </c>
      <c r="I4">
        <f t="shared" ref="I4:I67" si="1">F4/G4</f>
        <v>0.10006888527200554</v>
      </c>
      <c r="J4">
        <f t="shared" ref="J4:J67" si="2">1/G4</f>
        <v>1.3798691643761459E-13</v>
      </c>
      <c r="K4">
        <f t="shared" ref="K4:K67" si="3">H4/G4</f>
        <v>1.0228648429798537</v>
      </c>
      <c r="L4">
        <v>8.5999999999999993E-2</v>
      </c>
      <c r="M4" s="70" t="s">
        <v>133</v>
      </c>
      <c r="N4">
        <v>2.5999999999999999E-2</v>
      </c>
      <c r="O4" s="71">
        <f t="shared" ref="O4:O67" si="4">SUM(L4+(M4*J4)+(N4*K4))</f>
        <v>0.21974618582949912</v>
      </c>
    </row>
    <row r="5" spans="1:15" x14ac:dyDescent="0.25">
      <c r="A5" s="20"/>
      <c r="B5" s="21">
        <v>2022</v>
      </c>
      <c r="C5" s="57">
        <v>52968628621</v>
      </c>
      <c r="D5" s="47">
        <v>66479110274</v>
      </c>
      <c r="E5" s="46">
        <v>626022239507</v>
      </c>
      <c r="F5" s="40">
        <f t="shared" si="0"/>
        <v>745469978402</v>
      </c>
      <c r="G5" s="23">
        <v>7171138470214</v>
      </c>
      <c r="H5" s="23">
        <v>6543362698900</v>
      </c>
      <c r="I5">
        <f t="shared" si="1"/>
        <v>0.10395420218119897</v>
      </c>
      <c r="J5">
        <f t="shared" si="2"/>
        <v>1.3944787207130281E-13</v>
      </c>
      <c r="K5">
        <f t="shared" si="3"/>
        <v>0.91245800455234183</v>
      </c>
      <c r="L5">
        <v>8.5999999999999993E-2</v>
      </c>
      <c r="M5" s="70" t="s">
        <v>134</v>
      </c>
      <c r="N5">
        <v>2.5999999999999999E-2</v>
      </c>
      <c r="O5" s="71">
        <f t="shared" si="4"/>
        <v>0.21801009152843714</v>
      </c>
    </row>
    <row r="6" spans="1:15" x14ac:dyDescent="0.25">
      <c r="A6" s="20"/>
      <c r="B6" s="21">
        <v>2023</v>
      </c>
      <c r="C6" s="57">
        <v>73446393109</v>
      </c>
      <c r="D6" s="47">
        <v>92407617113</v>
      </c>
      <c r="E6" s="46">
        <v>766286069849</v>
      </c>
      <c r="F6" s="40">
        <f t="shared" si="0"/>
        <v>932140080071</v>
      </c>
      <c r="G6" s="23">
        <v>7249254612049</v>
      </c>
      <c r="H6" s="23">
        <v>6762803342146</v>
      </c>
      <c r="I6">
        <f t="shared" si="1"/>
        <v>0.12858426554941085</v>
      </c>
      <c r="J6">
        <f t="shared" si="2"/>
        <v>1.3794521692449567E-13</v>
      </c>
      <c r="K6">
        <f t="shared" si="3"/>
        <v>0.93289637405003423</v>
      </c>
      <c r="L6">
        <v>8.5999999999999993E-2</v>
      </c>
      <c r="M6" s="70" t="s">
        <v>135</v>
      </c>
      <c r="N6">
        <v>2.5999999999999999E-2</v>
      </c>
      <c r="O6" s="71">
        <f t="shared" si="4"/>
        <v>0.21737462449691172</v>
      </c>
    </row>
    <row r="7" spans="1:15" x14ac:dyDescent="0.25">
      <c r="A7" s="20" t="s">
        <v>37</v>
      </c>
      <c r="B7" s="21">
        <v>2023</v>
      </c>
      <c r="C7" s="21"/>
      <c r="D7" s="48"/>
      <c r="E7" s="46">
        <v>232327000000</v>
      </c>
      <c r="F7" s="40">
        <f t="shared" si="0"/>
        <v>232327000000</v>
      </c>
      <c r="G7" s="23">
        <v>8041989000000</v>
      </c>
      <c r="H7" s="23">
        <v>1902449000000</v>
      </c>
      <c r="I7">
        <f t="shared" si="1"/>
        <v>2.8889246180267097E-2</v>
      </c>
      <c r="J7">
        <f t="shared" si="2"/>
        <v>1.2434734740373308E-13</v>
      </c>
      <c r="K7">
        <f t="shared" si="3"/>
        <v>0.23656448672088459</v>
      </c>
      <c r="L7">
        <v>8.5999999999999993E-2</v>
      </c>
      <c r="M7" s="70" t="s">
        <v>136</v>
      </c>
      <c r="N7">
        <v>2.5999999999999999E-2</v>
      </c>
      <c r="O7" s="71">
        <f t="shared" si="4"/>
        <v>0.18871077088574068</v>
      </c>
    </row>
    <row r="8" spans="1:15" x14ac:dyDescent="0.25">
      <c r="A8" s="20" t="s">
        <v>1</v>
      </c>
      <c r="B8" s="21">
        <v>2020</v>
      </c>
      <c r="C8" s="21"/>
      <c r="D8" s="46">
        <v>4664446000</v>
      </c>
      <c r="E8" s="46">
        <v>788640226000</v>
      </c>
      <c r="F8" s="40">
        <f t="shared" si="0"/>
        <v>793304672000</v>
      </c>
      <c r="G8" s="23">
        <v>21409046173000</v>
      </c>
      <c r="H8" s="23">
        <v>21702637573000</v>
      </c>
      <c r="I8">
        <f t="shared" si="1"/>
        <v>3.7054648095461419E-2</v>
      </c>
      <c r="J8">
        <f t="shared" si="2"/>
        <v>4.6709227114524565E-14</v>
      </c>
      <c r="K8">
        <f t="shared" si="3"/>
        <v>1.0137134273814712</v>
      </c>
      <c r="L8">
        <v>8.5999999999999993E-2</v>
      </c>
      <c r="M8" s="70" t="s">
        <v>137</v>
      </c>
      <c r="N8">
        <v>2.5999999999999999E-2</v>
      </c>
      <c r="O8" s="71">
        <f t="shared" si="4"/>
        <v>0.14862790886189037</v>
      </c>
    </row>
    <row r="9" spans="1:15" x14ac:dyDescent="0.25">
      <c r="A9" s="20"/>
      <c r="B9" s="21">
        <v>2021</v>
      </c>
      <c r="C9" s="21"/>
      <c r="D9" s="46">
        <v>11714830000</v>
      </c>
      <c r="E9" s="46">
        <v>776009675000</v>
      </c>
      <c r="F9" s="40">
        <f t="shared" si="0"/>
        <v>787724505000</v>
      </c>
      <c r="G9" s="23">
        <v>18683572815000</v>
      </c>
      <c r="H9" s="23">
        <v>17715928111000</v>
      </c>
      <c r="I9">
        <f t="shared" si="1"/>
        <v>4.2161342094461714E-2</v>
      </c>
      <c r="J9">
        <f t="shared" si="2"/>
        <v>5.352295355399882E-14</v>
      </c>
      <c r="K9">
        <f t="shared" si="3"/>
        <v>0.94820879745103503</v>
      </c>
      <c r="L9">
        <v>8.5999999999999993E-2</v>
      </c>
      <c r="M9" s="70" t="s">
        <v>138</v>
      </c>
      <c r="N9">
        <v>2.5999999999999999E-2</v>
      </c>
      <c r="O9" s="71">
        <f t="shared" si="4"/>
        <v>0.15221588701371982</v>
      </c>
    </row>
    <row r="10" spans="1:15" x14ac:dyDescent="0.25">
      <c r="A10" s="20"/>
      <c r="B10" s="21">
        <v>2022</v>
      </c>
      <c r="C10" s="21"/>
      <c r="D10" s="46">
        <v>14612600000</v>
      </c>
      <c r="E10" s="46">
        <v>975279769000</v>
      </c>
      <c r="F10" s="40">
        <f t="shared" si="0"/>
        <v>989892369000</v>
      </c>
      <c r="G10" s="23">
        <v>23508585736000</v>
      </c>
      <c r="H10" s="23">
        <v>25707068900000</v>
      </c>
      <c r="I10">
        <f t="shared" si="1"/>
        <v>4.2107695465666527E-2</v>
      </c>
      <c r="J10">
        <f t="shared" si="2"/>
        <v>4.2537650338899146E-14</v>
      </c>
      <c r="K10">
        <f t="shared" si="3"/>
        <v>1.0935183081061888</v>
      </c>
      <c r="L10">
        <v>8.5999999999999993E-2</v>
      </c>
      <c r="M10" s="70" t="s">
        <v>139</v>
      </c>
      <c r="N10">
        <v>2.5999999999999999E-2</v>
      </c>
      <c r="O10" s="71">
        <f t="shared" si="4"/>
        <v>0.14746345948969453</v>
      </c>
    </row>
    <row r="11" spans="1:15" x14ac:dyDescent="0.25">
      <c r="A11" s="20"/>
      <c r="B11" s="21">
        <v>2023</v>
      </c>
      <c r="C11" s="21"/>
      <c r="D11" s="46">
        <v>24190394000</v>
      </c>
      <c r="E11" s="46">
        <v>877798573000</v>
      </c>
      <c r="F11" s="40">
        <f t="shared" si="0"/>
        <v>901988967000</v>
      </c>
      <c r="G11" s="23">
        <v>27187608036000</v>
      </c>
      <c r="H11" s="23">
        <v>47539986604000</v>
      </c>
      <c r="I11">
        <f t="shared" si="1"/>
        <v>3.3176473848146072E-2</v>
      </c>
      <c r="J11">
        <f t="shared" si="2"/>
        <v>3.6781463035507479E-14</v>
      </c>
      <c r="K11">
        <f t="shared" si="3"/>
        <v>1.7485902599835466</v>
      </c>
      <c r="L11">
        <v>8.5999999999999993E-2</v>
      </c>
      <c r="M11" s="70" t="s">
        <v>140</v>
      </c>
      <c r="N11">
        <v>2.5999999999999999E-2</v>
      </c>
      <c r="O11" s="71">
        <f t="shared" si="4"/>
        <v>0.16002544808957561</v>
      </c>
    </row>
    <row r="12" spans="1:15" x14ac:dyDescent="0.25">
      <c r="A12" s="20" t="s">
        <v>2</v>
      </c>
      <c r="B12" s="21">
        <v>2020</v>
      </c>
      <c r="C12" s="21"/>
      <c r="D12" s="48"/>
      <c r="E12" s="46">
        <v>13933000000</v>
      </c>
      <c r="F12" s="40">
        <f t="shared" si="0"/>
        <v>13933000000</v>
      </c>
      <c r="G12" s="23">
        <v>351958000000000</v>
      </c>
      <c r="H12" s="23">
        <v>237166000000000</v>
      </c>
      <c r="I12">
        <f t="shared" si="1"/>
        <v>3.958710982560419E-5</v>
      </c>
      <c r="J12">
        <f t="shared" si="2"/>
        <v>2.8412481034668908E-15</v>
      </c>
      <c r="K12">
        <f t="shared" si="3"/>
        <v>0.67384744770682869</v>
      </c>
      <c r="L12">
        <v>8.5999999999999993E-2</v>
      </c>
      <c r="M12" s="70" t="s">
        <v>141</v>
      </c>
      <c r="N12">
        <v>2.5999999999999999E-2</v>
      </c>
      <c r="O12" s="71">
        <f t="shared" si="4"/>
        <v>0.10572636284910314</v>
      </c>
    </row>
    <row r="13" spans="1:15" x14ac:dyDescent="0.25">
      <c r="A13" s="20" t="s">
        <v>30</v>
      </c>
      <c r="B13" s="21">
        <v>2020</v>
      </c>
      <c r="C13" s="21"/>
      <c r="D13" s="48">
        <v>11781471202</v>
      </c>
      <c r="E13" s="48">
        <v>475174653723</v>
      </c>
      <c r="F13" s="40">
        <f t="shared" si="0"/>
        <v>486956124925</v>
      </c>
      <c r="G13" s="23">
        <v>4849223630042</v>
      </c>
      <c r="H13" s="23">
        <v>2334222192085</v>
      </c>
      <c r="I13">
        <f t="shared" si="1"/>
        <v>0.10041939949071443</v>
      </c>
      <c r="J13">
        <f t="shared" si="2"/>
        <v>2.0621857771309648E-13</v>
      </c>
      <c r="K13">
        <f t="shared" si="3"/>
        <v>0.48135998051811502</v>
      </c>
      <c r="L13">
        <v>8.5999999999999993E-2</v>
      </c>
      <c r="M13" s="70" t="s">
        <v>142</v>
      </c>
      <c r="N13">
        <v>2.5999999999999999E-2</v>
      </c>
      <c r="O13" s="71">
        <f t="shared" si="4"/>
        <v>0.25865134720784277</v>
      </c>
    </row>
    <row r="14" spans="1:15" x14ac:dyDescent="0.25">
      <c r="A14" s="20"/>
      <c r="B14" s="21">
        <v>2021</v>
      </c>
      <c r="C14" s="21"/>
      <c r="D14" s="48">
        <v>23112455718</v>
      </c>
      <c r="E14" s="48">
        <v>587835271449</v>
      </c>
      <c r="F14" s="40">
        <f t="shared" si="0"/>
        <v>610947727167</v>
      </c>
      <c r="G14" s="23">
        <v>5170895098267</v>
      </c>
      <c r="H14" s="23">
        <v>3037359367967</v>
      </c>
      <c r="I14">
        <f t="shared" si="1"/>
        <v>0.11815125148676021</v>
      </c>
      <c r="J14">
        <f t="shared" si="2"/>
        <v>1.9339011544348388E-13</v>
      </c>
      <c r="K14">
        <f t="shared" si="3"/>
        <v>0.58739527881448528</v>
      </c>
      <c r="L14">
        <v>8.5999999999999993E-2</v>
      </c>
      <c r="M14" s="70" t="s">
        <v>143</v>
      </c>
      <c r="N14">
        <v>2.5999999999999999E-2</v>
      </c>
      <c r="O14" s="71">
        <f t="shared" si="4"/>
        <v>0.25144651224862552</v>
      </c>
    </row>
    <row r="15" spans="1:15" x14ac:dyDescent="0.25">
      <c r="A15" s="20"/>
      <c r="B15" s="21">
        <v>2022</v>
      </c>
      <c r="C15" s="21"/>
      <c r="D15" s="48">
        <v>30737382238</v>
      </c>
      <c r="E15" s="48">
        <v>812504650059</v>
      </c>
      <c r="F15" s="40">
        <f t="shared" si="0"/>
        <v>843242032297</v>
      </c>
      <c r="G15" s="23">
        <v>6031946733670</v>
      </c>
      <c r="H15" s="23">
        <v>5088094179374</v>
      </c>
      <c r="I15">
        <f t="shared" si="1"/>
        <v>0.13979600111354906</v>
      </c>
      <c r="J15">
        <f t="shared" si="2"/>
        <v>1.6578395734465859E-13</v>
      </c>
      <c r="K15">
        <f t="shared" si="3"/>
        <v>0.84352438839894484</v>
      </c>
      <c r="L15">
        <v>8.5999999999999993E-2</v>
      </c>
      <c r="M15" s="70" t="s">
        <v>144</v>
      </c>
      <c r="N15">
        <v>2.5999999999999999E-2</v>
      </c>
      <c r="O15" s="71">
        <f t="shared" si="4"/>
        <v>0.23666871516542998</v>
      </c>
    </row>
    <row r="16" spans="1:15" x14ac:dyDescent="0.25">
      <c r="A16" s="20" t="s">
        <v>3</v>
      </c>
      <c r="B16" s="21">
        <v>2020</v>
      </c>
      <c r="C16" s="46">
        <v>25429000000</v>
      </c>
      <c r="D16" s="46">
        <v>870086000000</v>
      </c>
      <c r="E16" s="67">
        <v>12978260000000</v>
      </c>
      <c r="F16" s="40">
        <f t="shared" si="0"/>
        <v>13873775000000</v>
      </c>
      <c r="G16" s="23">
        <v>918989312000000</v>
      </c>
      <c r="H16" s="23">
        <v>50477488000000</v>
      </c>
      <c r="I16" s="65">
        <f t="shared" si="1"/>
        <v>1.5096775140731995E-2</v>
      </c>
      <c r="J16">
        <f t="shared" si="2"/>
        <v>1.088151937070624E-15</v>
      </c>
      <c r="K16">
        <f t="shared" si="3"/>
        <v>5.4927176345659176E-2</v>
      </c>
      <c r="L16">
        <v>8.5999999999999993E-2</v>
      </c>
      <c r="M16" s="70" t="s">
        <v>145</v>
      </c>
      <c r="N16">
        <v>2.5999999999999999E-2</v>
      </c>
      <c r="O16" s="71">
        <f t="shared" si="4"/>
        <v>8.8273094884094405E-2</v>
      </c>
    </row>
    <row r="17" spans="1:15" x14ac:dyDescent="0.25">
      <c r="A17" s="20"/>
      <c r="B17" s="21">
        <v>2021</v>
      </c>
      <c r="C17" s="46">
        <v>38248000000</v>
      </c>
      <c r="D17" s="46">
        <v>964487000000</v>
      </c>
      <c r="E17" s="68">
        <v>13494571000000</v>
      </c>
      <c r="F17" s="40">
        <f t="shared" si="0"/>
        <v>14497306000000</v>
      </c>
      <c r="G17" s="23">
        <v>1075570256000000</v>
      </c>
      <c r="H17" s="23">
        <v>54161270000000</v>
      </c>
      <c r="I17" s="65">
        <f t="shared" si="1"/>
        <v>1.3478715982640561E-2</v>
      </c>
      <c r="J17">
        <f t="shared" si="2"/>
        <v>9.2973935865329464E-16</v>
      </c>
      <c r="K17">
        <f t="shared" si="3"/>
        <v>5.035586443364793E-2</v>
      </c>
      <c r="L17">
        <v>8.5999999999999993E-2</v>
      </c>
      <c r="M17" s="70" t="s">
        <v>146</v>
      </c>
      <c r="N17">
        <v>2.5999999999999999E-2</v>
      </c>
      <c r="O17" s="71">
        <f t="shared" si="4"/>
        <v>8.8031227828639994E-2</v>
      </c>
    </row>
    <row r="18" spans="1:15" x14ac:dyDescent="0.25">
      <c r="A18" s="20"/>
      <c r="B18" s="21">
        <v>2022</v>
      </c>
      <c r="C18" s="46">
        <v>41636000000</v>
      </c>
      <c r="D18" s="46">
        <v>1318563000000</v>
      </c>
      <c r="E18" s="67">
        <v>15390436000000</v>
      </c>
      <c r="F18" s="40">
        <f t="shared" si="0"/>
        <v>16750635000000</v>
      </c>
      <c r="G18" s="23">
        <v>1228344680000000</v>
      </c>
      <c r="H18" s="23">
        <v>56135575000000</v>
      </c>
      <c r="I18" s="65">
        <f t="shared" si="1"/>
        <v>1.3636754628187912E-2</v>
      </c>
      <c r="J18">
        <f t="shared" si="2"/>
        <v>8.141037416305658E-16</v>
      </c>
      <c r="K18">
        <f t="shared" si="3"/>
        <v>4.5700181646083249E-2</v>
      </c>
      <c r="L18">
        <v>8.5999999999999993E-2</v>
      </c>
      <c r="M18" s="70" t="s">
        <v>147</v>
      </c>
      <c r="N18">
        <v>2.5999999999999999E-2</v>
      </c>
      <c r="O18" s="71">
        <f t="shared" si="4"/>
        <v>8.782038494736237E-2</v>
      </c>
    </row>
    <row r="19" spans="1:15" x14ac:dyDescent="0.25">
      <c r="A19" s="20"/>
      <c r="B19" s="21">
        <v>2023</v>
      </c>
      <c r="C19" s="46">
        <v>129287000000</v>
      </c>
      <c r="D19" s="46">
        <v>1630166000000</v>
      </c>
      <c r="E19" s="67">
        <v>17496896000000</v>
      </c>
      <c r="F19" s="40">
        <f t="shared" si="0"/>
        <v>19256349000000</v>
      </c>
      <c r="G19" s="23">
        <v>1314731674000000</v>
      </c>
      <c r="H19" s="23">
        <v>63989509000000</v>
      </c>
      <c r="I19" s="65">
        <f t="shared" si="1"/>
        <v>1.4646600048368501E-2</v>
      </c>
      <c r="J19">
        <f t="shared" si="2"/>
        <v>7.606114766806782E-16</v>
      </c>
      <c r="K19">
        <f t="shared" si="3"/>
        <v>4.867115493256155E-2</v>
      </c>
      <c r="L19">
        <v>8.5999999999999993E-2</v>
      </c>
      <c r="M19" s="70" t="s">
        <v>148</v>
      </c>
      <c r="N19">
        <v>2.5999999999999999E-2</v>
      </c>
      <c r="O19" s="71">
        <f t="shared" si="4"/>
        <v>8.7856091625312618E-2</v>
      </c>
    </row>
    <row r="20" spans="1:15" x14ac:dyDescent="0.25">
      <c r="A20" s="20" t="s">
        <v>4</v>
      </c>
      <c r="B20" s="21">
        <v>2020</v>
      </c>
      <c r="C20" s="21"/>
      <c r="D20" s="47">
        <v>-1030410000000</v>
      </c>
      <c r="E20" s="46">
        <v>9062677000000</v>
      </c>
      <c r="F20" s="40">
        <f>C20+D20+E20</f>
        <v>8032267000000</v>
      </c>
      <c r="G20" s="23">
        <v>845605208000000</v>
      </c>
      <c r="H20" s="23">
        <v>36602374000000</v>
      </c>
      <c r="I20">
        <f t="shared" si="1"/>
        <v>9.4988381386600929E-3</v>
      </c>
      <c r="J20">
        <f t="shared" si="2"/>
        <v>1.1825849587246155E-15</v>
      </c>
      <c r="K20">
        <f t="shared" si="3"/>
        <v>4.3285416946012942E-2</v>
      </c>
      <c r="L20">
        <v>8.5999999999999993E-2</v>
      </c>
      <c r="M20" s="70" t="s">
        <v>149</v>
      </c>
      <c r="N20">
        <v>2.5999999999999999E-2</v>
      </c>
      <c r="O20" s="71">
        <f t="shared" si="4"/>
        <v>8.8043739706537658E-2</v>
      </c>
    </row>
    <row r="21" spans="1:15" x14ac:dyDescent="0.25">
      <c r="A21" s="20"/>
      <c r="B21" s="21">
        <v>2021</v>
      </c>
      <c r="C21" s="21"/>
      <c r="D21" s="47">
        <v>-921654000000</v>
      </c>
      <c r="E21" s="46">
        <v>8764956000000</v>
      </c>
      <c r="F21" s="40">
        <f t="shared" si="0"/>
        <v>7843302000000</v>
      </c>
      <c r="G21" s="23">
        <v>891337425000000</v>
      </c>
      <c r="H21" s="23">
        <v>37151966000000</v>
      </c>
      <c r="I21">
        <f t="shared" si="1"/>
        <v>8.7994756867748481E-3</v>
      </c>
      <c r="J21">
        <f t="shared" si="2"/>
        <v>1.1219095843529739E-15</v>
      </c>
      <c r="K21">
        <f t="shared" si="3"/>
        <v>4.1681146732955816E-2</v>
      </c>
      <c r="L21">
        <v>8.5999999999999993E-2</v>
      </c>
      <c r="M21" s="70" t="s">
        <v>150</v>
      </c>
      <c r="N21">
        <v>2.5999999999999999E-2</v>
      </c>
      <c r="O21" s="71">
        <f t="shared" si="4"/>
        <v>8.7954912116076187E-2</v>
      </c>
    </row>
    <row r="22" spans="1:15" x14ac:dyDescent="0.25">
      <c r="A22" s="20"/>
      <c r="B22" s="21">
        <v>2022</v>
      </c>
      <c r="C22" s="21"/>
      <c r="D22" s="47">
        <v>-1116323000000</v>
      </c>
      <c r="E22" s="46">
        <v>8791956000000</v>
      </c>
      <c r="F22" s="40">
        <f t="shared" si="0"/>
        <v>7675633000000</v>
      </c>
      <c r="G22" s="23">
        <v>964837692000000</v>
      </c>
      <c r="H22" s="23">
        <v>38246731000000</v>
      </c>
      <c r="I22">
        <f t="shared" si="1"/>
        <v>7.9553618848464316E-3</v>
      </c>
      <c r="J22">
        <f t="shared" si="2"/>
        <v>1.0364437545211491E-15</v>
      </c>
      <c r="K22">
        <f t="shared" si="3"/>
        <v>3.9640585475800419E-2</v>
      </c>
      <c r="L22">
        <v>8.5999999999999993E-2</v>
      </c>
      <c r="M22" s="70" t="s">
        <v>151</v>
      </c>
      <c r="N22">
        <v>2.5999999999999999E-2</v>
      </c>
      <c r="O22" s="71">
        <f t="shared" si="4"/>
        <v>8.7835490296791427E-2</v>
      </c>
    </row>
    <row r="23" spans="1:15" x14ac:dyDescent="0.25">
      <c r="A23" s="20"/>
      <c r="B23" s="21">
        <v>2023</v>
      </c>
      <c r="C23" s="21"/>
      <c r="D23" s="47">
        <v>-1066423000000</v>
      </c>
      <c r="E23" s="46">
        <v>9193199000000</v>
      </c>
      <c r="F23" s="40">
        <f t="shared" si="0"/>
        <v>8126776000000</v>
      </c>
      <c r="G23" s="23">
        <v>1029836868000000</v>
      </c>
      <c r="H23" s="23">
        <v>41320692000000</v>
      </c>
      <c r="I23">
        <f t="shared" si="1"/>
        <v>7.8913236188394055E-3</v>
      </c>
      <c r="J23">
        <f t="shared" si="2"/>
        <v>9.7102757832126866E-16</v>
      </c>
      <c r="K23">
        <f t="shared" si="3"/>
        <v>4.0123531487319015E-2</v>
      </c>
      <c r="L23">
        <v>8.5999999999999993E-2</v>
      </c>
      <c r="M23" s="70" t="s">
        <v>152</v>
      </c>
      <c r="N23">
        <v>2.5999999999999999E-2</v>
      </c>
      <c r="O23" s="71">
        <f t="shared" si="4"/>
        <v>8.7797248928598901E-2</v>
      </c>
    </row>
    <row r="24" spans="1:15" x14ac:dyDescent="0.25">
      <c r="A24" s="20" t="s">
        <v>31</v>
      </c>
      <c r="B24" s="21">
        <v>2021</v>
      </c>
      <c r="C24" s="21"/>
      <c r="D24" s="48">
        <v>-523044000000</v>
      </c>
      <c r="E24" s="47">
        <v>23269044000000</v>
      </c>
      <c r="F24" s="40">
        <f t="shared" si="0"/>
        <v>22746000000000</v>
      </c>
      <c r="G24" s="23">
        <v>1610065344000000</v>
      </c>
      <c r="H24" s="23">
        <v>93584113000000</v>
      </c>
      <c r="I24">
        <f t="shared" si="1"/>
        <v>1.4127376932100465E-2</v>
      </c>
      <c r="J24">
        <f t="shared" si="2"/>
        <v>6.2109280454147833E-16</v>
      </c>
      <c r="K24">
        <f t="shared" si="3"/>
        <v>5.8124419203696619E-2</v>
      </c>
      <c r="L24">
        <v>8.5999999999999993E-2</v>
      </c>
      <c r="M24" s="70" t="s">
        <v>153</v>
      </c>
      <c r="N24">
        <v>2.5999999999999999E-2</v>
      </c>
      <c r="O24" s="71">
        <f t="shared" si="4"/>
        <v>8.7993535334206063E-2</v>
      </c>
    </row>
    <row r="25" spans="1:15" x14ac:dyDescent="0.25">
      <c r="A25" s="20"/>
      <c r="B25" s="21">
        <v>2022</v>
      </c>
      <c r="C25" s="21"/>
      <c r="D25" s="46">
        <v>84507000000</v>
      </c>
      <c r="E25" s="67">
        <v>25958686000000</v>
      </c>
      <c r="F25" s="40">
        <f t="shared" si="0"/>
        <v>26043193000000</v>
      </c>
      <c r="G25" s="23">
        <v>1678097734000000</v>
      </c>
      <c r="H25" s="23">
        <v>114094429000000</v>
      </c>
      <c r="I25" s="64">
        <f t="shared" si="1"/>
        <v>1.5519473313346362E-2</v>
      </c>
      <c r="J25">
        <f t="shared" si="2"/>
        <v>5.959128480653797E-16</v>
      </c>
      <c r="K25">
        <f t="shared" si="3"/>
        <v>6.7990336133783261E-2</v>
      </c>
      <c r="L25">
        <v>8.5999999999999993E-2</v>
      </c>
      <c r="M25" s="70" t="s">
        <v>154</v>
      </c>
      <c r="N25">
        <v>2.5999999999999999E-2</v>
      </c>
      <c r="O25" s="71">
        <f t="shared" si="4"/>
        <v>8.823049605145622E-2</v>
      </c>
    </row>
    <row r="26" spans="1:15" x14ac:dyDescent="0.25">
      <c r="A26" s="20"/>
      <c r="B26" s="21">
        <v>2023</v>
      </c>
      <c r="C26" s="21"/>
      <c r="D26" s="46">
        <v>860662000000</v>
      </c>
      <c r="E26" s="67">
        <v>28484209000000</v>
      </c>
      <c r="F26" s="40">
        <f t="shared" si="0"/>
        <v>29344871000000</v>
      </c>
      <c r="G26" s="23">
        <v>1865639010000000</v>
      </c>
      <c r="H26" s="23">
        <v>124597073000000</v>
      </c>
      <c r="I26" s="64">
        <f t="shared" si="1"/>
        <v>1.5729125968479828E-2</v>
      </c>
      <c r="J26">
        <f t="shared" si="2"/>
        <v>5.3600937514701737E-16</v>
      </c>
      <c r="K26">
        <f t="shared" si="3"/>
        <v>6.6785199243877297E-2</v>
      </c>
      <c r="L26">
        <v>8.5999999999999993E-2</v>
      </c>
      <c r="M26" s="70" t="s">
        <v>155</v>
      </c>
      <c r="N26">
        <v>2.5999999999999999E-2</v>
      </c>
      <c r="O26" s="71">
        <f t="shared" si="4"/>
        <v>8.8152645336058141E-2</v>
      </c>
    </row>
    <row r="27" spans="1:15" x14ac:dyDescent="0.25">
      <c r="A27" s="20" t="s">
        <v>5</v>
      </c>
      <c r="B27" s="21">
        <v>2020</v>
      </c>
      <c r="C27" s="21"/>
      <c r="D27" s="48">
        <v>268326000000</v>
      </c>
      <c r="E27" s="67">
        <v>995882000000</v>
      </c>
      <c r="F27" s="40">
        <f t="shared" si="0"/>
        <v>1264208000000</v>
      </c>
      <c r="G27" s="23">
        <v>311776828000000</v>
      </c>
      <c r="H27" s="23">
        <v>8961801000000</v>
      </c>
      <c r="I27">
        <f t="shared" si="1"/>
        <v>4.0548491307378365E-3</v>
      </c>
      <c r="J27">
        <f t="shared" si="2"/>
        <v>3.2074224579640667E-15</v>
      </c>
      <c r="K27">
        <f t="shared" si="3"/>
        <v>2.8744281791204831E-2</v>
      </c>
      <c r="L27">
        <v>8.5999999999999993E-2</v>
      </c>
      <c r="M27" s="70" t="s">
        <v>156</v>
      </c>
      <c r="N27">
        <v>2.5999999999999999E-2</v>
      </c>
      <c r="O27" s="71">
        <f t="shared" si="4"/>
        <v>8.9238027816629928E-2</v>
      </c>
    </row>
    <row r="28" spans="1:15" x14ac:dyDescent="0.25">
      <c r="A28" s="20"/>
      <c r="B28" s="21">
        <v>2021</v>
      </c>
      <c r="C28" s="21"/>
      <c r="D28" s="47">
        <v>340301000000</v>
      </c>
      <c r="E28" s="67">
        <v>1095320000000</v>
      </c>
      <c r="F28" s="40">
        <f t="shared" si="0"/>
        <v>1435621000000</v>
      </c>
      <c r="G28" s="23">
        <v>361208406000000</v>
      </c>
      <c r="H28" s="23">
        <v>8913843000000</v>
      </c>
      <c r="I28" s="64">
        <f t="shared" si="1"/>
        <v>3.974494990019695E-3</v>
      </c>
      <c r="J28">
        <f t="shared" si="2"/>
        <v>2.7684848508204428E-15</v>
      </c>
      <c r="K28">
        <f t="shared" si="3"/>
        <v>2.4677839308091851E-2</v>
      </c>
      <c r="L28">
        <v>8.5999999999999993E-2</v>
      </c>
      <c r="M28" s="70" t="s">
        <v>157</v>
      </c>
      <c r="N28">
        <v>2.5999999999999999E-2</v>
      </c>
      <c r="O28" s="71">
        <f t="shared" si="4"/>
        <v>8.8791449802651162E-2</v>
      </c>
    </row>
    <row r="29" spans="1:15" x14ac:dyDescent="0.25">
      <c r="A29" s="20" t="s">
        <v>32</v>
      </c>
      <c r="B29" s="21">
        <v>2021</v>
      </c>
      <c r="C29" s="63">
        <v>5646977243</v>
      </c>
      <c r="D29" s="2">
        <v>152176052</v>
      </c>
      <c r="E29" s="46">
        <v>87828590315</v>
      </c>
      <c r="F29" s="40">
        <f t="shared" si="0"/>
        <v>93627743610</v>
      </c>
      <c r="G29" s="23">
        <v>6282180229732</v>
      </c>
      <c r="H29" s="23">
        <v>242320700845</v>
      </c>
      <c r="I29">
        <f t="shared" si="1"/>
        <v>1.4903702247650127E-2</v>
      </c>
      <c r="J29">
        <f t="shared" si="2"/>
        <v>1.591804060741919E-13</v>
      </c>
      <c r="K29">
        <f t="shared" si="3"/>
        <v>3.8572707560689881E-2</v>
      </c>
      <c r="L29">
        <v>8.5999999999999993E-2</v>
      </c>
      <c r="M29" s="70" t="s">
        <v>158</v>
      </c>
      <c r="N29">
        <v>2.5999999999999999E-2</v>
      </c>
      <c r="O29" s="71">
        <f t="shared" si="4"/>
        <v>0.21061208135380302</v>
      </c>
    </row>
    <row r="30" spans="1:15" x14ac:dyDescent="0.25">
      <c r="A30" s="20" t="s">
        <v>38</v>
      </c>
      <c r="B30" s="21">
        <v>2022</v>
      </c>
      <c r="E30" s="46">
        <v>517352000000</v>
      </c>
      <c r="F30" s="40">
        <f t="shared" si="0"/>
        <v>517352000000</v>
      </c>
      <c r="G30" s="23">
        <v>6046212385412</v>
      </c>
      <c r="H30" s="23">
        <v>4122555000000</v>
      </c>
      <c r="I30">
        <f t="shared" si="1"/>
        <v>8.5566296223440835E-2</v>
      </c>
      <c r="J30">
        <f t="shared" si="2"/>
        <v>1.6539280069167768E-13</v>
      </c>
      <c r="K30">
        <f t="shared" si="3"/>
        <v>0.68184091745547926</v>
      </c>
      <c r="L30">
        <v>8.5999999999999993E-2</v>
      </c>
      <c r="M30" s="70" t="s">
        <v>159</v>
      </c>
      <c r="N30">
        <v>2.5999999999999999E-2</v>
      </c>
      <c r="O30" s="71">
        <f t="shared" si="4"/>
        <v>0.23216119800502649</v>
      </c>
    </row>
    <row r="31" spans="1:15" x14ac:dyDescent="0.25">
      <c r="A31" s="20"/>
      <c r="B31" s="21">
        <v>2023</v>
      </c>
      <c r="D31" s="48"/>
      <c r="E31" s="46">
        <v>622103000000</v>
      </c>
      <c r="F31" s="40">
        <f t="shared" si="0"/>
        <v>622103000000</v>
      </c>
      <c r="G31" s="23">
        <v>21929634000000</v>
      </c>
      <c r="H31" s="23">
        <v>5383010000000</v>
      </c>
      <c r="I31">
        <f t="shared" si="1"/>
        <v>2.8368143307818089E-2</v>
      </c>
      <c r="J31">
        <f t="shared" si="2"/>
        <v>4.560039624920325E-14</v>
      </c>
      <c r="K31">
        <f t="shared" si="3"/>
        <v>0.24546738901342358</v>
      </c>
      <c r="L31">
        <v>8.5999999999999993E-2</v>
      </c>
      <c r="M31" s="70" t="s">
        <v>160</v>
      </c>
      <c r="N31">
        <v>2.5999999999999999E-2</v>
      </c>
      <c r="O31" s="71">
        <f t="shared" si="4"/>
        <v>0.12779246564920541</v>
      </c>
    </row>
    <row r="32" spans="1:15" x14ac:dyDescent="0.25">
      <c r="A32" s="20" t="s">
        <v>6</v>
      </c>
      <c r="B32" s="21">
        <v>2020</v>
      </c>
      <c r="C32" s="62">
        <v>813390000000</v>
      </c>
      <c r="D32" s="46">
        <v>1392679000000</v>
      </c>
      <c r="E32" s="69">
        <v>18872831000000</v>
      </c>
      <c r="F32" s="40">
        <f t="shared" si="0"/>
        <v>21078900000000</v>
      </c>
      <c r="G32" s="23">
        <v>1318246335000000</v>
      </c>
      <c r="H32" s="23">
        <v>59440188000000</v>
      </c>
      <c r="I32" s="64">
        <f t="shared" si="1"/>
        <v>1.5990107038681811E-2</v>
      </c>
      <c r="J32">
        <f t="shared" si="2"/>
        <v>7.5858356169827696E-16</v>
      </c>
      <c r="K32">
        <f t="shared" si="3"/>
        <v>4.509034952105518E-2</v>
      </c>
      <c r="L32">
        <v>8.5999999999999993E-2</v>
      </c>
      <c r="M32" s="70" t="s">
        <v>161</v>
      </c>
      <c r="N32">
        <v>2.5999999999999999E-2</v>
      </c>
      <c r="O32" s="71">
        <f t="shared" si="4"/>
        <v>8.7761415937215273E-2</v>
      </c>
    </row>
    <row r="33" spans="1:15" x14ac:dyDescent="0.25">
      <c r="A33" s="20"/>
      <c r="B33" s="21">
        <v>2021</v>
      </c>
      <c r="C33" s="62">
        <v>471632000000</v>
      </c>
      <c r="D33" s="46">
        <v>1390826000000</v>
      </c>
      <c r="E33" s="69">
        <v>19519699000000</v>
      </c>
      <c r="F33" s="40">
        <f t="shared" si="0"/>
        <v>21382157000000</v>
      </c>
      <c r="G33" s="23">
        <v>1429334484000000</v>
      </c>
      <c r="H33" s="23">
        <v>56508129000000</v>
      </c>
      <c r="I33" s="64">
        <f t="shared" si="1"/>
        <v>1.4959519440237615E-2</v>
      </c>
      <c r="J33">
        <f t="shared" si="2"/>
        <v>6.9962630244636285E-16</v>
      </c>
      <c r="K33">
        <f t="shared" si="3"/>
        <v>3.953457335043209E-2</v>
      </c>
      <c r="L33">
        <v>8.5999999999999993E-2</v>
      </c>
      <c r="M33" s="70" t="s">
        <v>162</v>
      </c>
      <c r="N33">
        <v>2.5999999999999999E-2</v>
      </c>
      <c r="O33" s="71">
        <f t="shared" si="4"/>
        <v>8.7571183368752081E-2</v>
      </c>
    </row>
    <row r="34" spans="1:15" x14ac:dyDescent="0.25">
      <c r="A34" s="20"/>
      <c r="B34" s="21">
        <v>2022</v>
      </c>
      <c r="C34" s="62">
        <v>369667000000</v>
      </c>
      <c r="D34" s="46">
        <v>2077000000000</v>
      </c>
      <c r="E34" s="69">
        <v>22102552000000</v>
      </c>
      <c r="F34" s="40">
        <f t="shared" si="0"/>
        <v>24549219000000</v>
      </c>
      <c r="G34" s="23">
        <v>1725611128000000</v>
      </c>
      <c r="H34" s="23">
        <v>73062494000000</v>
      </c>
      <c r="I34" s="64">
        <f t="shared" si="1"/>
        <v>1.4226391219702426E-2</v>
      </c>
      <c r="J34">
        <f t="shared" si="2"/>
        <v>5.7950483963267537E-16</v>
      </c>
      <c r="K34">
        <f t="shared" si="3"/>
        <v>4.2340068868633306E-2</v>
      </c>
      <c r="L34">
        <v>8.5999999999999993E-2</v>
      </c>
      <c r="M34" s="70" t="s">
        <v>163</v>
      </c>
      <c r="N34">
        <v>2.5999999999999999E-2</v>
      </c>
      <c r="O34" s="71">
        <f t="shared" si="4"/>
        <v>8.7550847706195728E-2</v>
      </c>
    </row>
    <row r="35" spans="1:15" x14ac:dyDescent="0.25">
      <c r="A35" s="20"/>
      <c r="B35" s="21">
        <v>2023</v>
      </c>
      <c r="C35" s="62">
        <v>488583000000</v>
      </c>
      <c r="D35" s="46">
        <v>2303064000000</v>
      </c>
      <c r="E35" s="47">
        <v>-44478982000000</v>
      </c>
      <c r="F35" s="40">
        <f t="shared" si="0"/>
        <v>-41687335000000</v>
      </c>
      <c r="G35" s="23">
        <v>1992544687000000</v>
      </c>
      <c r="H35" s="23">
        <v>87903354000000</v>
      </c>
      <c r="I35">
        <f t="shared" si="1"/>
        <v>-2.0921656247903261E-2</v>
      </c>
      <c r="J35">
        <f t="shared" si="2"/>
        <v>5.0187080195707552E-16</v>
      </c>
      <c r="K35">
        <f t="shared" si="3"/>
        <v>4.4116126766696698E-2</v>
      </c>
      <c r="L35">
        <v>8.5999999999999993E-2</v>
      </c>
      <c r="M35" s="70" t="s">
        <v>164</v>
      </c>
      <c r="N35">
        <v>2.5999999999999999E-2</v>
      </c>
      <c r="O35" s="71">
        <f t="shared" si="4"/>
        <v>8.7536739647357587E-2</v>
      </c>
    </row>
    <row r="36" spans="1:15" x14ac:dyDescent="0.25">
      <c r="A36" t="s">
        <v>39</v>
      </c>
      <c r="B36" s="36">
        <v>2022</v>
      </c>
      <c r="C36" s="36"/>
      <c r="D36" s="47"/>
      <c r="E36" s="46">
        <v>1784527607000</v>
      </c>
      <c r="F36" s="40">
        <f t="shared" si="0"/>
        <v>1784527607000</v>
      </c>
      <c r="G36" s="23">
        <v>131885660565</v>
      </c>
      <c r="H36" s="23">
        <v>45034366776</v>
      </c>
      <c r="I36">
        <f t="shared" si="1"/>
        <v>13.5308690827726</v>
      </c>
      <c r="J36">
        <f t="shared" si="2"/>
        <v>7.5823254455108014E-12</v>
      </c>
      <c r="K36">
        <f t="shared" si="3"/>
        <v>0.34146522512813104</v>
      </c>
      <c r="L36">
        <v>8.5999999999999993E-2</v>
      </c>
      <c r="M36" s="70" t="s">
        <v>165</v>
      </c>
      <c r="N36">
        <v>2.5999999999999999E-2</v>
      </c>
      <c r="O36" s="71">
        <f t="shared" si="4"/>
        <v>5.9828208207709563</v>
      </c>
    </row>
    <row r="37" spans="1:15" x14ac:dyDescent="0.25">
      <c r="B37" s="36">
        <v>2023</v>
      </c>
      <c r="C37" s="36"/>
      <c r="D37" s="47"/>
      <c r="E37" s="46">
        <v>2142068400000</v>
      </c>
      <c r="F37" s="40">
        <f t="shared" si="0"/>
        <v>2142068400000</v>
      </c>
      <c r="G37" s="23">
        <v>144448479226</v>
      </c>
      <c r="H37" s="23">
        <v>46256168308</v>
      </c>
      <c r="I37">
        <f t="shared" si="1"/>
        <v>14.829290079603956</v>
      </c>
      <c r="J37">
        <f t="shared" si="2"/>
        <v>6.9228835454572583E-12</v>
      </c>
      <c r="K37">
        <f t="shared" si="3"/>
        <v>0.32022606645535473</v>
      </c>
      <c r="L37">
        <v>8.5999999999999993E-2</v>
      </c>
      <c r="M37" s="70" t="s">
        <v>166</v>
      </c>
      <c r="N37">
        <v>2.5999999999999999E-2</v>
      </c>
      <c r="O37" s="71">
        <f t="shared" si="4"/>
        <v>5.4701887445822699</v>
      </c>
    </row>
    <row r="38" spans="1:15" x14ac:dyDescent="0.25">
      <c r="A38" s="20" t="s">
        <v>7</v>
      </c>
      <c r="B38" s="21">
        <v>2020</v>
      </c>
      <c r="C38" s="61">
        <v>42878829444</v>
      </c>
      <c r="D38" s="47">
        <v>234615027356</v>
      </c>
      <c r="E38" s="67">
        <v>1235289881113</v>
      </c>
      <c r="F38" s="40">
        <f t="shared" si="0"/>
        <v>1512783737913</v>
      </c>
      <c r="G38" s="23">
        <v>54540978397964</v>
      </c>
      <c r="H38" s="23">
        <v>7084864038574</v>
      </c>
      <c r="I38" s="64">
        <f t="shared" si="1"/>
        <v>2.7736644672466525E-2</v>
      </c>
      <c r="J38">
        <f t="shared" si="2"/>
        <v>1.8334837939711945E-14</v>
      </c>
      <c r="K38">
        <f t="shared" si="3"/>
        <v>0.12989983397214738</v>
      </c>
      <c r="L38">
        <v>8.5999999999999993E-2</v>
      </c>
      <c r="M38" s="70" t="s">
        <v>167</v>
      </c>
      <c r="N38">
        <v>2.5999999999999999E-2</v>
      </c>
      <c r="O38" s="71">
        <f t="shared" si="4"/>
        <v>0.1036150430165997</v>
      </c>
    </row>
    <row r="39" spans="1:15" x14ac:dyDescent="0.25">
      <c r="A39" s="20"/>
      <c r="B39" s="21">
        <v>2021</v>
      </c>
      <c r="C39" s="61">
        <v>57447522529</v>
      </c>
      <c r="D39" s="47">
        <v>455487733462</v>
      </c>
      <c r="E39" s="47">
        <v>1119949581289</v>
      </c>
      <c r="F39" s="40">
        <f t="shared" si="0"/>
        <v>1632884837280</v>
      </c>
      <c r="G39" s="23">
        <v>60862926586750</v>
      </c>
      <c r="H39" s="23">
        <v>6180589086059</v>
      </c>
      <c r="I39" s="64">
        <f t="shared" si="1"/>
        <v>2.6828891229089907E-2</v>
      </c>
      <c r="J39">
        <f t="shared" si="2"/>
        <v>1.6430363376868938E-14</v>
      </c>
      <c r="K39">
        <f t="shared" si="3"/>
        <v>0.10154932456705966</v>
      </c>
      <c r="L39">
        <v>8.5999999999999993E-2</v>
      </c>
      <c r="M39" s="70" t="s">
        <v>168</v>
      </c>
      <c r="N39">
        <v>2.5999999999999999E-2</v>
      </c>
      <c r="O39" s="71">
        <f t="shared" si="4"/>
        <v>0.10139903820672037</v>
      </c>
    </row>
    <row r="40" spans="1:15" x14ac:dyDescent="0.25">
      <c r="A40" s="20"/>
      <c r="B40" s="21">
        <v>2022</v>
      </c>
      <c r="C40" s="61">
        <v>53835140052</v>
      </c>
      <c r="D40" s="48">
        <v>19039183418</v>
      </c>
      <c r="E40" s="47">
        <v>1393651663950</v>
      </c>
      <c r="F40" s="40">
        <f t="shared" si="0"/>
        <v>1466525987420</v>
      </c>
      <c r="G40" s="23">
        <v>61469712165656</v>
      </c>
      <c r="H40" s="23">
        <v>7654802250986</v>
      </c>
      <c r="I40">
        <f t="shared" si="1"/>
        <v>2.3857700577283147E-2</v>
      </c>
      <c r="J40">
        <f t="shared" si="2"/>
        <v>1.6268174435323194E-14</v>
      </c>
      <c r="K40">
        <f t="shared" si="3"/>
        <v>0.12452965828694487</v>
      </c>
      <c r="L40">
        <v>8.5999999999999993E-2</v>
      </c>
      <c r="M40" s="70" t="s">
        <v>169</v>
      </c>
      <c r="N40">
        <v>2.5999999999999999E-2</v>
      </c>
      <c r="O40" s="71">
        <f t="shared" si="4"/>
        <v>0.10187058145873899</v>
      </c>
    </row>
    <row r="41" spans="1:15" x14ac:dyDescent="0.25">
      <c r="A41" s="20"/>
      <c r="B41" s="21">
        <v>2023</v>
      </c>
      <c r="C41" s="61">
        <v>72744147378</v>
      </c>
      <c r="D41" s="47">
        <v>19570336370</v>
      </c>
      <c r="E41" s="48">
        <v>1567429489880</v>
      </c>
      <c r="F41" s="40">
        <f t="shared" si="0"/>
        <v>1659743973628</v>
      </c>
      <c r="G41" s="23">
        <v>64999403480787</v>
      </c>
      <c r="H41" s="23">
        <v>10235479955727</v>
      </c>
      <c r="I41">
        <f t="shared" si="1"/>
        <v>2.5534757009248545E-2</v>
      </c>
      <c r="J41">
        <f t="shared" si="2"/>
        <v>1.5384756573890517E-14</v>
      </c>
      <c r="K41">
        <f t="shared" si="3"/>
        <v>0.1574703675357956</v>
      </c>
      <c r="L41">
        <v>8.5999999999999993E-2</v>
      </c>
      <c r="M41" s="70" t="s">
        <v>170</v>
      </c>
      <c r="N41">
        <v>2.5999999999999999E-2</v>
      </c>
      <c r="O41" s="71">
        <f t="shared" si="4"/>
        <v>0.10204103481967715</v>
      </c>
    </row>
    <row r="42" spans="1:15" x14ac:dyDescent="0.25">
      <c r="A42" s="20" t="s">
        <v>44</v>
      </c>
      <c r="B42" s="21">
        <v>2023</v>
      </c>
      <c r="C42" s="21"/>
      <c r="D42" s="47">
        <v>67979048000</v>
      </c>
      <c r="E42" s="47">
        <v>1348631356000</v>
      </c>
      <c r="F42" s="40">
        <f t="shared" si="0"/>
        <v>1416610404000</v>
      </c>
      <c r="G42" s="23">
        <v>27406404823000</v>
      </c>
      <c r="H42" s="23">
        <v>3618366163000</v>
      </c>
      <c r="I42">
        <f t="shared" si="1"/>
        <v>5.1689027187219842E-2</v>
      </c>
      <c r="J42">
        <f t="shared" si="2"/>
        <v>3.6487821239536685E-14</v>
      </c>
      <c r="K42">
        <f t="shared" si="3"/>
        <v>0.13202629773473226</v>
      </c>
      <c r="L42">
        <v>8.5999999999999993E-2</v>
      </c>
      <c r="M42" s="70" t="s">
        <v>171</v>
      </c>
      <c r="N42">
        <v>2.5999999999999999E-2</v>
      </c>
      <c r="O42" s="71">
        <f t="shared" si="4"/>
        <v>0.11776676187574997</v>
      </c>
    </row>
    <row r="43" spans="1:15" x14ac:dyDescent="0.25">
      <c r="A43" s="20" t="s">
        <v>8</v>
      </c>
      <c r="B43" s="21">
        <v>2020</v>
      </c>
      <c r="C43" s="61">
        <v>58427000000</v>
      </c>
      <c r="D43" s="46">
        <v>147365000000</v>
      </c>
      <c r="E43" s="67">
        <v>1166156000000</v>
      </c>
      <c r="F43" s="40">
        <f t="shared" si="0"/>
        <v>1371948000000</v>
      </c>
      <c r="G43" s="23">
        <v>36196024000000</v>
      </c>
      <c r="H43" s="23">
        <v>7608237000000</v>
      </c>
      <c r="I43" s="64">
        <f t="shared" si="1"/>
        <v>3.7903279100489046E-2</v>
      </c>
      <c r="J43">
        <f t="shared" si="2"/>
        <v>2.762734382096774E-14</v>
      </c>
      <c r="K43">
        <f t="shared" si="3"/>
        <v>0.21019537947040814</v>
      </c>
      <c r="L43">
        <v>8.5999999999999993E-2</v>
      </c>
      <c r="M43" s="70" t="s">
        <v>172</v>
      </c>
      <c r="N43">
        <v>2.5999999999999999E-2</v>
      </c>
      <c r="O43" s="71">
        <f t="shared" si="4"/>
        <v>0.1129186852579346</v>
      </c>
    </row>
    <row r="44" spans="1:15" x14ac:dyDescent="0.25">
      <c r="A44" s="20"/>
      <c r="B44" s="21">
        <v>2021</v>
      </c>
      <c r="C44" s="61">
        <v>58598000000</v>
      </c>
      <c r="D44" s="46">
        <v>137629000000</v>
      </c>
      <c r="E44" s="68">
        <v>1180570000000</v>
      </c>
      <c r="F44" s="40">
        <f t="shared" si="0"/>
        <v>1376797000000</v>
      </c>
      <c r="G44" s="23">
        <v>39255187000000</v>
      </c>
      <c r="H44" s="23">
        <v>8070737000000</v>
      </c>
      <c r="I44" s="64">
        <f t="shared" si="1"/>
        <v>3.5072995576355299E-2</v>
      </c>
      <c r="J44">
        <f t="shared" si="2"/>
        <v>2.5474340499256826E-14</v>
      </c>
      <c r="K44">
        <f t="shared" si="3"/>
        <v>0.20559670241795053</v>
      </c>
      <c r="L44">
        <v>8.5999999999999993E-2</v>
      </c>
      <c r="M44" s="70" t="s">
        <v>173</v>
      </c>
      <c r="N44">
        <v>2.5999999999999999E-2</v>
      </c>
      <c r="O44" s="71">
        <f t="shared" si="4"/>
        <v>0.11112723675586227</v>
      </c>
    </row>
    <row r="45" spans="1:15" x14ac:dyDescent="0.25">
      <c r="A45" s="20"/>
      <c r="B45" s="21">
        <v>2022</v>
      </c>
      <c r="C45" s="62">
        <v>84375000000</v>
      </c>
      <c r="D45" s="47">
        <v>169348000000</v>
      </c>
      <c r="E45" s="67">
        <v>1257680000000</v>
      </c>
      <c r="F45" s="40">
        <f t="shared" si="0"/>
        <v>1511403000000</v>
      </c>
      <c r="G45" s="23">
        <v>40668411000000</v>
      </c>
      <c r="H45" s="23">
        <v>9729651000000</v>
      </c>
      <c r="I45" s="64">
        <f t="shared" si="1"/>
        <v>3.7164053446789448E-2</v>
      </c>
      <c r="J45">
        <f t="shared" si="2"/>
        <v>2.4589109222880628E-14</v>
      </c>
      <c r="K45">
        <f t="shared" si="3"/>
        <v>0.23924345113950973</v>
      </c>
      <c r="L45">
        <v>8.5999999999999993E-2</v>
      </c>
      <c r="M45" s="70" t="s">
        <v>174</v>
      </c>
      <c r="N45">
        <v>2.5999999999999999E-2</v>
      </c>
      <c r="O45" s="71">
        <f t="shared" si="4"/>
        <v>0.11131463896252664</v>
      </c>
    </row>
    <row r="46" spans="1:15" x14ac:dyDescent="0.25">
      <c r="A46" s="20"/>
      <c r="B46" s="21">
        <v>2023</v>
      </c>
      <c r="C46" s="62">
        <v>81343000000</v>
      </c>
      <c r="D46" s="47">
        <v>205974000000</v>
      </c>
      <c r="E46" s="67">
        <v>1378072000000</v>
      </c>
      <c r="F46" s="40">
        <f t="shared" si="0"/>
        <v>1665389000000</v>
      </c>
      <c r="G46" s="23">
        <v>41902382000000</v>
      </c>
      <c r="H46" s="23">
        <v>9126799000000</v>
      </c>
      <c r="I46" s="64">
        <f t="shared" si="1"/>
        <v>3.9744494716314693E-2</v>
      </c>
      <c r="J46">
        <f t="shared" si="2"/>
        <v>2.3864991732450913E-14</v>
      </c>
      <c r="K46">
        <f t="shared" si="3"/>
        <v>0.21781098267874127</v>
      </c>
      <c r="L46">
        <v>8.5999999999999993E-2</v>
      </c>
      <c r="M46" s="70" t="s">
        <v>175</v>
      </c>
      <c r="N46">
        <v>2.5999999999999999E-2</v>
      </c>
      <c r="O46" s="71">
        <f t="shared" si="4"/>
        <v>0.11019509205096376</v>
      </c>
    </row>
    <row r="47" spans="1:15" x14ac:dyDescent="0.25">
      <c r="A47" s="20" t="s">
        <v>9</v>
      </c>
      <c r="B47" s="21">
        <v>2020</v>
      </c>
      <c r="C47" s="21"/>
      <c r="D47" s="47">
        <v>43226470957</v>
      </c>
      <c r="E47" s="47">
        <v>140385472767</v>
      </c>
      <c r="F47" s="40">
        <f t="shared" si="0"/>
        <v>183611943724</v>
      </c>
      <c r="G47" s="23">
        <v>7616971029620</v>
      </c>
      <c r="H47" s="23">
        <v>2650255153377</v>
      </c>
      <c r="I47" s="64">
        <f t="shared" si="1"/>
        <v>2.4105637662266408E-2</v>
      </c>
      <c r="J47">
        <f t="shared" si="2"/>
        <v>1.3128578225009852E-13</v>
      </c>
      <c r="K47">
        <f t="shared" si="3"/>
        <v>0.34794082097345425</v>
      </c>
      <c r="L47">
        <v>8.5999999999999993E-2</v>
      </c>
      <c r="M47" s="70" t="s">
        <v>176</v>
      </c>
      <c r="N47">
        <v>2.5999999999999999E-2</v>
      </c>
      <c r="O47" s="71">
        <f t="shared" si="4"/>
        <v>0.19699449457596621</v>
      </c>
    </row>
    <row r="48" spans="1:15" x14ac:dyDescent="0.25">
      <c r="A48" s="20"/>
      <c r="B48" s="21">
        <v>2021</v>
      </c>
      <c r="C48" s="21"/>
      <c r="D48" s="47">
        <v>6650356860</v>
      </c>
      <c r="E48" s="47">
        <v>103276675592</v>
      </c>
      <c r="F48" s="40">
        <f t="shared" si="0"/>
        <v>109927032452</v>
      </c>
      <c r="G48" s="23">
        <v>6752233240104</v>
      </c>
      <c r="H48" s="23">
        <v>2629300300189</v>
      </c>
      <c r="I48" s="64">
        <f t="shared" si="1"/>
        <v>1.6280100011815776E-2</v>
      </c>
      <c r="J48">
        <f t="shared" si="2"/>
        <v>1.4809914948740688E-13</v>
      </c>
      <c r="K48">
        <f t="shared" si="3"/>
        <v>0.38939713820497451</v>
      </c>
      <c r="L48">
        <v>8.5999999999999993E-2</v>
      </c>
      <c r="M48" s="70" t="s">
        <v>177</v>
      </c>
      <c r="N48">
        <v>2.5999999999999999E-2</v>
      </c>
      <c r="O48" s="71">
        <f t="shared" si="4"/>
        <v>0.21112853057732164</v>
      </c>
    </row>
    <row r="49" spans="1:15" x14ac:dyDescent="0.25">
      <c r="A49" s="20" t="s">
        <v>40</v>
      </c>
      <c r="B49" s="21">
        <v>2022</v>
      </c>
      <c r="C49" s="61">
        <v>87236854000</v>
      </c>
      <c r="D49" s="48">
        <v>44223184000</v>
      </c>
      <c r="E49" s="48">
        <v>2553219710000</v>
      </c>
      <c r="F49" s="40">
        <f t="shared" si="0"/>
        <v>2684679748000</v>
      </c>
      <c r="G49" s="23">
        <v>38168511114000</v>
      </c>
      <c r="H49" s="23">
        <v>12840734345000</v>
      </c>
      <c r="I49">
        <f t="shared" si="1"/>
        <v>7.0337554954174625E-2</v>
      </c>
      <c r="J49">
        <f t="shared" si="2"/>
        <v>2.6199607236793826E-14</v>
      </c>
      <c r="K49">
        <f t="shared" si="3"/>
        <v>0.33642219647100902</v>
      </c>
      <c r="L49">
        <v>8.5999999999999993E-2</v>
      </c>
      <c r="M49" s="70" t="s">
        <v>178</v>
      </c>
      <c r="N49">
        <v>2.5999999999999999E-2</v>
      </c>
      <c r="O49" s="71">
        <f t="shared" si="4"/>
        <v>0.11509189476367497</v>
      </c>
    </row>
    <row r="50" spans="1:15" x14ac:dyDescent="0.25">
      <c r="A50" s="20"/>
      <c r="B50" s="21">
        <v>2023</v>
      </c>
      <c r="C50" s="61">
        <v>89102911000</v>
      </c>
      <c r="D50" s="47">
        <v>44467351000</v>
      </c>
      <c r="E50" s="47">
        <v>2653896138000</v>
      </c>
      <c r="F50" s="40">
        <f t="shared" si="0"/>
        <v>2787466400000</v>
      </c>
      <c r="G50" s="23">
        <v>44469025417000</v>
      </c>
      <c r="H50" s="23">
        <v>9856136055000</v>
      </c>
      <c r="I50">
        <f t="shared" si="1"/>
        <v>6.2683325615100691E-2</v>
      </c>
      <c r="J50">
        <f t="shared" si="2"/>
        <v>2.2487562761330752E-14</v>
      </c>
      <c r="K50">
        <f t="shared" si="3"/>
        <v>0.22164047812102741</v>
      </c>
      <c r="L50">
        <v>8.5999999999999993E-2</v>
      </c>
      <c r="M50" s="70" t="s">
        <v>179</v>
      </c>
      <c r="N50">
        <v>2.5999999999999999E-2</v>
      </c>
      <c r="O50" s="71">
        <f t="shared" si="4"/>
        <v>0.10922503682933921</v>
      </c>
    </row>
    <row r="51" spans="1:15" x14ac:dyDescent="0.25">
      <c r="A51" s="20" t="s">
        <v>10</v>
      </c>
      <c r="B51" s="21">
        <v>2020</v>
      </c>
      <c r="C51" s="59">
        <v>67167428000</v>
      </c>
      <c r="D51" s="47">
        <v>422904226000</v>
      </c>
      <c r="E51" s="48">
        <v>1078462146000</v>
      </c>
      <c r="F51" s="40">
        <f t="shared" si="0"/>
        <v>1568533800000</v>
      </c>
      <c r="G51" s="23">
        <v>62725242000</v>
      </c>
      <c r="H51" s="23">
        <v>32944902671000</v>
      </c>
      <c r="I51" s="64">
        <f t="shared" si="1"/>
        <v>25.006420860042279</v>
      </c>
      <c r="J51">
        <f t="shared" si="2"/>
        <v>1.5942545108076266E-11</v>
      </c>
      <c r="K51" s="66">
        <f t="shared" si="3"/>
        <v>525.22559691359982</v>
      </c>
      <c r="L51">
        <v>8.5999999999999993E-2</v>
      </c>
      <c r="M51" s="70" t="s">
        <v>180</v>
      </c>
      <c r="N51">
        <v>2.5999999999999999E-2</v>
      </c>
      <c r="O51" s="71">
        <f t="shared" si="4"/>
        <v>26.121813223178108</v>
      </c>
    </row>
    <row r="52" spans="1:15" x14ac:dyDescent="0.25">
      <c r="A52" s="20"/>
      <c r="B52" s="21">
        <v>2021</v>
      </c>
      <c r="C52" s="59">
        <v>108110349000</v>
      </c>
      <c r="D52" s="47">
        <v>788533012000</v>
      </c>
      <c r="E52" s="48">
        <v>1162811004000</v>
      </c>
      <c r="F52" s="40">
        <f t="shared" si="0"/>
        <v>2059454365000</v>
      </c>
      <c r="G52" s="23">
        <v>67744797000</v>
      </c>
      <c r="H52" s="23">
        <v>34113454845000</v>
      </c>
      <c r="I52" s="64">
        <f t="shared" si="1"/>
        <v>30.400185050373683</v>
      </c>
      <c r="J52">
        <f t="shared" si="2"/>
        <v>1.4761281224298303E-11</v>
      </c>
      <c r="K52" s="66">
        <f t="shared" si="3"/>
        <v>503.55830049944649</v>
      </c>
      <c r="L52">
        <v>8.5999999999999993E-2</v>
      </c>
      <c r="M52" s="70" t="s">
        <v>181</v>
      </c>
      <c r="N52">
        <v>2.5999999999999999E-2</v>
      </c>
      <c r="O52" s="71">
        <f t="shared" si="4"/>
        <v>24.64117051168737</v>
      </c>
    </row>
    <row r="53" spans="1:15" x14ac:dyDescent="0.25">
      <c r="A53" s="20"/>
      <c r="B53" s="21">
        <v>2022</v>
      </c>
      <c r="C53" s="59">
        <v>6920955000</v>
      </c>
      <c r="D53" s="47">
        <v>23384915000</v>
      </c>
      <c r="E53" s="2">
        <v>1586675809000</v>
      </c>
      <c r="F53" s="40">
        <f t="shared" si="0"/>
        <v>1616981679000</v>
      </c>
      <c r="G53" s="23">
        <v>72753282000</v>
      </c>
      <c r="H53" s="23">
        <v>43466976696000</v>
      </c>
      <c r="I53" s="64">
        <f t="shared" si="1"/>
        <v>22.225549618503809</v>
      </c>
      <c r="J53">
        <f t="shared" si="2"/>
        <v>1.3745084379835949E-11</v>
      </c>
      <c r="K53" s="66">
        <f t="shared" si="3"/>
        <v>597.45726242288288</v>
      </c>
      <c r="L53">
        <v>8.5999999999999993E-2</v>
      </c>
      <c r="M53" s="70" t="s">
        <v>182</v>
      </c>
      <c r="N53">
        <v>2.5999999999999999E-2</v>
      </c>
      <c r="O53" s="71">
        <f t="shared" si="4"/>
        <v>26.29343088594473</v>
      </c>
    </row>
    <row r="54" spans="1:15" x14ac:dyDescent="0.25">
      <c r="A54" s="20"/>
      <c r="B54" s="21">
        <v>2023</v>
      </c>
      <c r="C54" s="59">
        <v>6864808000</v>
      </c>
      <c r="D54" s="47">
        <v>11819625000</v>
      </c>
      <c r="E54" s="2">
        <v>2153135109000</v>
      </c>
      <c r="F54" s="40">
        <f t="shared" si="0"/>
        <v>2171819542000</v>
      </c>
      <c r="G54" s="23">
        <v>87277780000</v>
      </c>
      <c r="H54" s="23">
        <v>49471483883000</v>
      </c>
      <c r="I54" s="64">
        <f t="shared" si="1"/>
        <v>24.883991572654576</v>
      </c>
      <c r="J54">
        <f t="shared" si="2"/>
        <v>1.1457669981981668E-11</v>
      </c>
      <c r="K54" s="66">
        <f t="shared" si="3"/>
        <v>566.82793585033903</v>
      </c>
      <c r="L54">
        <v>8.5999999999999993E-2</v>
      </c>
      <c r="M54" s="70" t="s">
        <v>183</v>
      </c>
      <c r="N54">
        <v>2.5999999999999999E-2</v>
      </c>
      <c r="O54" s="71">
        <f t="shared" si="4"/>
        <v>23.720810562352149</v>
      </c>
    </row>
    <row r="55" spans="1:15" x14ac:dyDescent="0.25">
      <c r="A55" s="20" t="s">
        <v>11</v>
      </c>
      <c r="B55" s="21">
        <v>2020</v>
      </c>
      <c r="C55" s="21"/>
      <c r="D55" s="47">
        <v>546311000000</v>
      </c>
      <c r="E55" s="46">
        <v>335218000000</v>
      </c>
      <c r="F55" s="40">
        <f t="shared" si="0"/>
        <v>881529000000</v>
      </c>
      <c r="G55" s="23">
        <v>62725242000000</v>
      </c>
      <c r="H55" s="23">
        <v>25132628000000</v>
      </c>
      <c r="I55">
        <f t="shared" si="1"/>
        <v>1.4053815846577363E-2</v>
      </c>
      <c r="J55">
        <f t="shared" si="2"/>
        <v>1.5942545108076268E-14</v>
      </c>
      <c r="K55">
        <f t="shared" si="3"/>
        <v>0.40067805557450059</v>
      </c>
      <c r="L55">
        <v>8.5999999999999993E-2</v>
      </c>
      <c r="M55" s="70" t="s">
        <v>184</v>
      </c>
      <c r="N55">
        <v>2.5999999999999999E-2</v>
      </c>
      <c r="O55" s="71">
        <f t="shared" si="4"/>
        <v>0.10879757714836152</v>
      </c>
    </row>
    <row r="56" spans="1:15" x14ac:dyDescent="0.25">
      <c r="A56" s="20"/>
      <c r="B56" s="21">
        <v>2021</v>
      </c>
      <c r="C56" s="21"/>
      <c r="D56" s="47">
        <v>524480000000</v>
      </c>
      <c r="E56" s="46">
        <v>298802000000</v>
      </c>
      <c r="F56" s="40">
        <f t="shared" si="0"/>
        <v>823282000000</v>
      </c>
      <c r="G56" s="23">
        <v>67744797000000</v>
      </c>
      <c r="H56" s="23">
        <v>28070372000000</v>
      </c>
      <c r="I56">
        <f t="shared" si="1"/>
        <v>1.2152697128902755E-2</v>
      </c>
      <c r="J56">
        <f t="shared" si="2"/>
        <v>1.4761281224298302E-14</v>
      </c>
      <c r="K56">
        <f t="shared" si="3"/>
        <v>0.41435465516266878</v>
      </c>
      <c r="L56">
        <v>8.5999999999999993E-2</v>
      </c>
      <c r="M56" s="70" t="s">
        <v>185</v>
      </c>
      <c r="N56">
        <v>2.5999999999999999E-2</v>
      </c>
      <c r="O56" s="71">
        <f t="shared" si="4"/>
        <v>0.10823587573293114</v>
      </c>
    </row>
    <row r="57" spans="1:15" x14ac:dyDescent="0.25">
      <c r="A57" s="20"/>
      <c r="B57" s="21">
        <v>2022</v>
      </c>
      <c r="C57" s="40">
        <v>6920955000000</v>
      </c>
      <c r="D57" s="47">
        <v>470571000000</v>
      </c>
      <c r="E57" s="46">
        <v>352698000000</v>
      </c>
      <c r="F57" s="40">
        <f t="shared" si="0"/>
        <v>7744224000000</v>
      </c>
      <c r="G57" s="23">
        <v>72753282000000</v>
      </c>
      <c r="H57" s="23">
        <v>27173063000000</v>
      </c>
      <c r="I57" s="64">
        <f t="shared" si="1"/>
        <v>0.10644501233635068</v>
      </c>
      <c r="J57">
        <f t="shared" si="2"/>
        <v>1.374508437983595E-14</v>
      </c>
      <c r="K57">
        <f t="shared" si="3"/>
        <v>0.37349604379359819</v>
      </c>
      <c r="L57">
        <v>8.5999999999999993E-2</v>
      </c>
      <c r="M57" s="70" t="s">
        <v>186</v>
      </c>
      <c r="N57">
        <v>2.5999999999999999E-2</v>
      </c>
      <c r="O57" s="71">
        <f t="shared" si="4"/>
        <v>0.10638443920158333</v>
      </c>
    </row>
    <row r="58" spans="1:15" x14ac:dyDescent="0.25">
      <c r="A58" s="20" t="s">
        <v>45</v>
      </c>
      <c r="B58" s="21">
        <v>2023</v>
      </c>
      <c r="C58" s="46">
        <v>3517369000000</v>
      </c>
      <c r="D58" s="47">
        <v>1998144000000</v>
      </c>
      <c r="E58" s="46">
        <v>5647458000000</v>
      </c>
      <c r="F58" s="40">
        <f t="shared" si="0"/>
        <v>11162971000000</v>
      </c>
      <c r="G58" s="23">
        <v>13921657000000</v>
      </c>
      <c r="H58" s="23">
        <v>11349167000000</v>
      </c>
      <c r="I58">
        <f t="shared" si="1"/>
        <v>0.80184212267261001</v>
      </c>
      <c r="J58">
        <f t="shared" si="2"/>
        <v>7.1830529943382457E-14</v>
      </c>
      <c r="K58">
        <f t="shared" si="3"/>
        <v>0.81521668002594805</v>
      </c>
      <c r="L58">
        <v>8.5999999999999993E-2</v>
      </c>
      <c r="M58" s="70" t="s">
        <v>187</v>
      </c>
      <c r="N58">
        <v>2.5999999999999999E-2</v>
      </c>
      <c r="O58" s="71">
        <f t="shared" si="4"/>
        <v>0.16297456974012842</v>
      </c>
    </row>
    <row r="59" spans="1:15" x14ac:dyDescent="0.25">
      <c r="A59" s="20" t="s">
        <v>12</v>
      </c>
      <c r="B59" s="21">
        <v>2020</v>
      </c>
      <c r="C59" s="46">
        <v>56918000000</v>
      </c>
      <c r="D59" s="47">
        <v>2353792000000</v>
      </c>
      <c r="E59" s="46">
        <v>2110740000000</v>
      </c>
      <c r="F59" s="40">
        <f t="shared" si="0"/>
        <v>4521450000000</v>
      </c>
      <c r="G59" s="23">
        <v>50902806000000</v>
      </c>
      <c r="H59" s="23">
        <v>106055176000000</v>
      </c>
      <c r="I59">
        <f t="shared" si="1"/>
        <v>8.8825162212079228E-2</v>
      </c>
      <c r="J59">
        <f t="shared" si="2"/>
        <v>1.9645282423134003E-14</v>
      </c>
      <c r="K59">
        <f t="shared" si="3"/>
        <v>2.0834838849551831</v>
      </c>
      <c r="L59">
        <v>8.5999999999999993E-2</v>
      </c>
      <c r="M59" s="70" t="s">
        <v>188</v>
      </c>
      <c r="N59">
        <v>2.5999999999999999E-2</v>
      </c>
      <c r="O59" s="71">
        <f t="shared" si="4"/>
        <v>0.15542583463168311</v>
      </c>
    </row>
    <row r="60" spans="1:15" x14ac:dyDescent="0.25">
      <c r="A60" s="20"/>
      <c r="B60" s="21">
        <v>2021</v>
      </c>
      <c r="C60" s="46">
        <v>53546000000</v>
      </c>
      <c r="D60" s="47">
        <v>2292120000000</v>
      </c>
      <c r="E60" s="46">
        <v>2133563000000</v>
      </c>
      <c r="F60" s="40">
        <f t="shared" si="0"/>
        <v>4479229000000</v>
      </c>
      <c r="G60" s="23">
        <v>49674030000000</v>
      </c>
      <c r="H60" s="23">
        <v>92425210000000</v>
      </c>
      <c r="I60">
        <f t="shared" si="1"/>
        <v>9.0172450272305263E-2</v>
      </c>
      <c r="J60">
        <f t="shared" si="2"/>
        <v>2.0131243629719595E-14</v>
      </c>
      <c r="K60">
        <f t="shared" si="3"/>
        <v>1.8606344200379956</v>
      </c>
      <c r="L60">
        <v>8.5999999999999993E-2</v>
      </c>
      <c r="M60" s="70" t="s">
        <v>189</v>
      </c>
      <c r="N60">
        <v>2.5999999999999999E-2</v>
      </c>
      <c r="O60" s="71">
        <f t="shared" si="4"/>
        <v>0.15000911453418711</v>
      </c>
    </row>
    <row r="61" spans="1:15" x14ac:dyDescent="0.25">
      <c r="A61" s="20"/>
      <c r="B61" s="21">
        <v>2022</v>
      </c>
      <c r="C61" s="21"/>
      <c r="D61" s="48"/>
      <c r="E61" s="47">
        <v>2665313000000</v>
      </c>
      <c r="F61" s="40">
        <f t="shared" si="0"/>
        <v>2665313000000</v>
      </c>
      <c r="G61" s="23">
        <v>53090428000000</v>
      </c>
      <c r="H61" s="23">
        <v>98874784000000</v>
      </c>
      <c r="I61">
        <f t="shared" si="1"/>
        <v>5.0203268280300924E-2</v>
      </c>
      <c r="J61">
        <f t="shared" si="2"/>
        <v>1.8835787121550424E-14</v>
      </c>
      <c r="K61">
        <f t="shared" si="3"/>
        <v>1.8623843831132798</v>
      </c>
      <c r="L61">
        <v>8.5999999999999993E-2</v>
      </c>
      <c r="M61" s="70" t="s">
        <v>190</v>
      </c>
      <c r="N61">
        <v>2.5999999999999999E-2</v>
      </c>
      <c r="O61" s="71">
        <f t="shared" si="4"/>
        <v>0.14904864597521508</v>
      </c>
    </row>
    <row r="62" spans="1:15" x14ac:dyDescent="0.25">
      <c r="A62" s="20" t="s">
        <v>13</v>
      </c>
      <c r="B62" s="21">
        <v>2020</v>
      </c>
      <c r="C62" s="21"/>
      <c r="D62" s="47">
        <v>55257000000</v>
      </c>
      <c r="E62" s="48">
        <v>702107000000</v>
      </c>
      <c r="F62" s="40">
        <f t="shared" si="0"/>
        <v>757364000000</v>
      </c>
      <c r="G62" s="23">
        <v>27707749000000</v>
      </c>
      <c r="H62" s="23">
        <v>15939348000000</v>
      </c>
      <c r="I62">
        <f t="shared" si="1"/>
        <v>2.7334014033402715E-2</v>
      </c>
      <c r="J62">
        <f t="shared" si="2"/>
        <v>3.6090986676687447E-14</v>
      </c>
      <c r="K62">
        <f t="shared" si="3"/>
        <v>0.57526679630308475</v>
      </c>
      <c r="L62">
        <v>8.5999999999999993E-2</v>
      </c>
      <c r="M62" s="70" t="s">
        <v>191</v>
      </c>
      <c r="N62">
        <v>2.5999999999999999E-2</v>
      </c>
      <c r="O62" s="71">
        <f t="shared" si="4"/>
        <v>0.12898285882568977</v>
      </c>
    </row>
    <row r="63" spans="1:15" x14ac:dyDescent="0.25">
      <c r="A63" s="20" t="s">
        <v>34</v>
      </c>
      <c r="B63" s="21">
        <v>2021</v>
      </c>
      <c r="D63" s="48">
        <v>24507000000</v>
      </c>
      <c r="E63" s="47">
        <v>321344000000</v>
      </c>
      <c r="F63" s="40">
        <f t="shared" si="0"/>
        <v>345851000000</v>
      </c>
      <c r="G63" s="23">
        <v>11064703000000</v>
      </c>
      <c r="H63" s="23">
        <v>3685291000000</v>
      </c>
      <c r="I63">
        <f t="shared" si="1"/>
        <v>3.1257142645401324E-2</v>
      </c>
      <c r="J63">
        <f t="shared" si="2"/>
        <v>9.037748234182156E-14</v>
      </c>
      <c r="K63">
        <f t="shared" si="3"/>
        <v>0.33306732227697389</v>
      </c>
      <c r="L63">
        <v>8.5999999999999993E-2</v>
      </c>
      <c r="M63" s="70" t="s">
        <v>192</v>
      </c>
      <c r="N63">
        <v>2.5999999999999999E-2</v>
      </c>
      <c r="O63" s="71">
        <f t="shared" si="4"/>
        <v>0.164841048118928</v>
      </c>
    </row>
    <row r="64" spans="1:15" x14ac:dyDescent="0.25">
      <c r="A64" s="20" t="s">
        <v>14</v>
      </c>
      <c r="B64" s="21">
        <v>2020</v>
      </c>
      <c r="C64" s="21"/>
      <c r="D64" s="47">
        <v>1082774000000</v>
      </c>
      <c r="E64" s="46">
        <v>1082774000000</v>
      </c>
      <c r="F64" s="40">
        <f t="shared" si="0"/>
        <v>2165548000000</v>
      </c>
      <c r="G64" s="23">
        <v>62813000000000</v>
      </c>
      <c r="H64" s="23">
        <v>20674194000000</v>
      </c>
      <c r="I64">
        <f t="shared" si="1"/>
        <v>3.4476111632942223E-2</v>
      </c>
      <c r="J64">
        <f t="shared" si="2"/>
        <v>1.5920271281422637E-14</v>
      </c>
      <c r="K64">
        <f t="shared" si="3"/>
        <v>0.32913877700476019</v>
      </c>
      <c r="L64">
        <v>8.5999999999999993E-2</v>
      </c>
      <c r="M64" s="70" t="s">
        <v>193</v>
      </c>
      <c r="N64">
        <v>2.5999999999999999E-2</v>
      </c>
      <c r="O64" s="71">
        <f t="shared" si="4"/>
        <v>0.10692025949476457</v>
      </c>
    </row>
    <row r="65" spans="1:15" x14ac:dyDescent="0.25">
      <c r="A65" s="20" t="s">
        <v>15</v>
      </c>
      <c r="B65" s="21">
        <v>2020</v>
      </c>
      <c r="C65" s="48">
        <v>9136000000</v>
      </c>
      <c r="D65" s="48"/>
      <c r="E65" s="2">
        <v>1236812000000</v>
      </c>
      <c r="F65" s="40">
        <f t="shared" si="0"/>
        <v>1245948000000</v>
      </c>
      <c r="G65" s="23">
        <v>99679570000000</v>
      </c>
      <c r="H65" s="23">
        <v>26345260000000</v>
      </c>
      <c r="I65" s="64">
        <f t="shared" si="1"/>
        <v>1.2499532251192496E-2</v>
      </c>
      <c r="J65">
        <f t="shared" si="2"/>
        <v>1.0032146005445248E-14</v>
      </c>
      <c r="K65">
        <f t="shared" si="3"/>
        <v>0.26429949487141646</v>
      </c>
      <c r="L65">
        <v>8.5999999999999993E-2</v>
      </c>
      <c r="M65" s="70" t="s">
        <v>194</v>
      </c>
      <c r="N65">
        <v>2.5999999999999999E-2</v>
      </c>
      <c r="O65" s="71">
        <f t="shared" si="4"/>
        <v>0.10066210152837382</v>
      </c>
    </row>
    <row r="66" spans="1:15" x14ac:dyDescent="0.25">
      <c r="A66" s="20"/>
      <c r="B66" s="21">
        <v>2021</v>
      </c>
      <c r="C66" s="47">
        <v>4574000000</v>
      </c>
      <c r="D66" s="48"/>
      <c r="E66" s="2">
        <v>1412555000000</v>
      </c>
      <c r="F66" s="40">
        <f t="shared" si="0"/>
        <v>1417129000000</v>
      </c>
      <c r="G66" s="23">
        <v>104086646000000</v>
      </c>
      <c r="H66" s="23">
        <v>13704021000000</v>
      </c>
      <c r="I66" s="64">
        <f t="shared" si="1"/>
        <v>1.361489734235456E-2</v>
      </c>
      <c r="J66">
        <f t="shared" si="2"/>
        <v>9.6073803742316766E-15</v>
      </c>
      <c r="K66">
        <f t="shared" si="3"/>
        <v>0.13165974240345876</v>
      </c>
      <c r="L66">
        <v>8.5999999999999993E-2</v>
      </c>
      <c r="M66" s="70" t="s">
        <v>195</v>
      </c>
      <c r="N66">
        <v>2.5999999999999999E-2</v>
      </c>
      <c r="O66" s="71">
        <f t="shared" si="4"/>
        <v>9.6883622493174074E-2</v>
      </c>
    </row>
    <row r="67" spans="1:15" x14ac:dyDescent="0.25">
      <c r="A67" s="20"/>
      <c r="B67" s="21">
        <v>2022</v>
      </c>
      <c r="C67" s="21"/>
      <c r="D67" s="48"/>
      <c r="E67" s="48">
        <v>1934783000000</v>
      </c>
      <c r="F67" s="40">
        <f t="shared" si="0"/>
        <v>1934783000000</v>
      </c>
      <c r="G67" s="23">
        <v>101242884000000</v>
      </c>
      <c r="H67" s="23">
        <v>15169552000000</v>
      </c>
      <c r="I67">
        <f t="shared" si="1"/>
        <v>1.9110311002203374E-2</v>
      </c>
      <c r="J67">
        <f t="shared" si="2"/>
        <v>9.8772373967537317E-15</v>
      </c>
      <c r="K67">
        <f t="shared" si="3"/>
        <v>0.14983326630640037</v>
      </c>
      <c r="L67">
        <v>8.5999999999999993E-2</v>
      </c>
      <c r="M67" s="70" t="s">
        <v>196</v>
      </c>
      <c r="N67">
        <v>2.5999999999999999E-2</v>
      </c>
      <c r="O67" s="71">
        <f t="shared" si="4"/>
        <v>9.7565687595827941E-2</v>
      </c>
    </row>
    <row r="68" spans="1:15" x14ac:dyDescent="0.25">
      <c r="A68" s="20"/>
      <c r="B68" s="21">
        <v>2023</v>
      </c>
      <c r="C68" s="21"/>
      <c r="D68" s="48"/>
      <c r="E68" s="48">
        <v>2007934000000</v>
      </c>
      <c r="F68" s="40">
        <f t="shared" ref="F68:F120" si="5">C68+D68+E68</f>
        <v>2007934000000</v>
      </c>
      <c r="G68" s="23">
        <v>91139182000000</v>
      </c>
      <c r="H68" s="23">
        <v>16582849000000</v>
      </c>
      <c r="I68">
        <f t="shared" ref="I68:I120" si="6">F68/G68</f>
        <v>2.2031512198562413E-2</v>
      </c>
      <c r="J68">
        <f t="shared" ref="J68:J120" si="7">1/G68</f>
        <v>1.0972229265783842E-14</v>
      </c>
      <c r="K68">
        <f t="shared" ref="K68:K120" si="8">H68/G68</f>
        <v>0.18195082110787433</v>
      </c>
      <c r="L68">
        <v>8.5999999999999993E-2</v>
      </c>
      <c r="M68" s="70" t="s">
        <v>197</v>
      </c>
      <c r="N68">
        <v>2.5999999999999999E-2</v>
      </c>
      <c r="O68" s="71">
        <f t="shared" ref="O68:O120" si="9">SUM(L68+(M68*J68)+(N68*K68))</f>
        <v>9.9251043767812686E-2</v>
      </c>
    </row>
    <row r="69" spans="1:15" x14ac:dyDescent="0.25">
      <c r="A69" s="20" t="s">
        <v>35</v>
      </c>
      <c r="B69" s="21">
        <v>2021</v>
      </c>
      <c r="C69" s="56">
        <v>7456000000</v>
      </c>
      <c r="D69" s="48"/>
      <c r="E69" s="48">
        <v>2542414000000</v>
      </c>
      <c r="F69" s="40">
        <f t="shared" si="5"/>
        <v>2549870000000</v>
      </c>
      <c r="G69" s="23">
        <v>6319074000000</v>
      </c>
      <c r="H69" s="23">
        <v>4839058000000</v>
      </c>
      <c r="I69">
        <f t="shared" si="6"/>
        <v>0.40351956631620395</v>
      </c>
      <c r="J69">
        <f t="shared" si="7"/>
        <v>1.5825103488264262E-13</v>
      </c>
      <c r="K69">
        <f t="shared" si="8"/>
        <v>0.76578593635713077</v>
      </c>
      <c r="L69">
        <v>8.5999999999999993E-2</v>
      </c>
      <c r="M69" s="70" t="s">
        <v>198</v>
      </c>
      <c r="N69">
        <v>2.5999999999999999E-2</v>
      </c>
      <c r="O69" s="71">
        <f t="shared" si="9"/>
        <v>0.22879793584386682</v>
      </c>
    </row>
    <row r="70" spans="1:15" x14ac:dyDescent="0.25">
      <c r="A70" s="20"/>
      <c r="B70" s="21">
        <v>2022</v>
      </c>
      <c r="C70" s="56">
        <v>14279000000</v>
      </c>
      <c r="D70" s="48"/>
      <c r="E70" s="47">
        <v>2808709000000</v>
      </c>
      <c r="F70" s="40">
        <f t="shared" si="5"/>
        <v>2822988000000</v>
      </c>
      <c r="G70" s="23">
        <v>5851229000000</v>
      </c>
      <c r="H70" s="23">
        <v>5585975000000</v>
      </c>
      <c r="I70">
        <f t="shared" si="6"/>
        <v>0.48246069330050151</v>
      </c>
      <c r="J70">
        <f t="shared" si="7"/>
        <v>1.7090426643701691E-13</v>
      </c>
      <c r="K70">
        <f t="shared" si="8"/>
        <v>0.95466695971051552</v>
      </c>
      <c r="L70">
        <v>8.5999999999999993E-2</v>
      </c>
      <c r="M70" s="70" t="s">
        <v>199</v>
      </c>
      <c r="N70">
        <v>2.5999999999999999E-2</v>
      </c>
      <c r="O70" s="71">
        <f t="shared" si="9"/>
        <v>0.24353452234473252</v>
      </c>
    </row>
    <row r="71" spans="1:15" x14ac:dyDescent="0.25">
      <c r="A71" s="20" t="s">
        <v>16</v>
      </c>
      <c r="B71" s="21">
        <v>2020</v>
      </c>
      <c r="C71" s="21"/>
      <c r="D71" s="48"/>
      <c r="E71" s="2">
        <v>1051692000000</v>
      </c>
      <c r="F71" s="40">
        <f t="shared" si="5"/>
        <v>1051692000000</v>
      </c>
      <c r="G71" s="23">
        <v>13937115000000</v>
      </c>
      <c r="H71" s="23">
        <v>21637309000000</v>
      </c>
      <c r="I71" s="64">
        <f t="shared" si="6"/>
        <v>7.5459806423352316E-2</v>
      </c>
      <c r="J71">
        <f t="shared" si="7"/>
        <v>7.1750860920642474E-14</v>
      </c>
      <c r="K71">
        <f t="shared" si="8"/>
        <v>1.5524955487559657</v>
      </c>
      <c r="L71">
        <v>8.5999999999999993E-2</v>
      </c>
      <c r="M71" s="70" t="s">
        <v>200</v>
      </c>
      <c r="N71">
        <v>2.5999999999999999E-2</v>
      </c>
      <c r="O71" s="71">
        <f t="shared" si="9"/>
        <v>0.18208195452535528</v>
      </c>
    </row>
    <row r="72" spans="1:15" x14ac:dyDescent="0.25">
      <c r="A72" s="20"/>
      <c r="B72" s="21">
        <v>2021</v>
      </c>
      <c r="C72" s="21"/>
      <c r="D72" s="48"/>
      <c r="E72" s="2">
        <v>1037885000000</v>
      </c>
      <c r="F72" s="40">
        <f t="shared" si="5"/>
        <v>1037885000000</v>
      </c>
      <c r="G72" s="23">
        <v>17650451000000</v>
      </c>
      <c r="H72" s="23">
        <v>14847398000000</v>
      </c>
      <c r="I72" s="64">
        <f t="shared" si="6"/>
        <v>5.8802180182251432E-2</v>
      </c>
      <c r="J72">
        <f t="shared" si="7"/>
        <v>5.6655776104531269E-14</v>
      </c>
      <c r="K72">
        <f t="shared" si="8"/>
        <v>0.84119085682286532</v>
      </c>
      <c r="L72">
        <v>8.5999999999999993E-2</v>
      </c>
      <c r="M72" s="70" t="s">
        <v>201</v>
      </c>
      <c r="N72">
        <v>2.5999999999999999E-2</v>
      </c>
      <c r="O72" s="71">
        <f t="shared" si="9"/>
        <v>0.1518661675922415</v>
      </c>
    </row>
    <row r="73" spans="1:15" x14ac:dyDescent="0.25">
      <c r="A73" s="20"/>
      <c r="B73" s="21">
        <v>2022</v>
      </c>
      <c r="C73" s="21"/>
      <c r="D73" s="48"/>
      <c r="E73" s="48">
        <v>1441653000000</v>
      </c>
      <c r="F73" s="40">
        <f t="shared" si="5"/>
        <v>1441653000000</v>
      </c>
      <c r="G73" s="23">
        <v>16767977000000</v>
      </c>
      <c r="H73" s="23">
        <v>18423803000000</v>
      </c>
      <c r="I73">
        <f t="shared" si="6"/>
        <v>8.5976561155826969E-2</v>
      </c>
      <c r="J73">
        <f t="shared" si="7"/>
        <v>5.9637486382525453E-14</v>
      </c>
      <c r="K73">
        <f t="shared" si="8"/>
        <v>1.0987493005268316</v>
      </c>
      <c r="L73">
        <v>8.5999999999999993E-2</v>
      </c>
      <c r="M73" s="70" t="s">
        <v>202</v>
      </c>
      <c r="N73">
        <v>2.5999999999999999E-2</v>
      </c>
      <c r="O73" s="71">
        <f t="shared" si="9"/>
        <v>0.16087809016225671</v>
      </c>
    </row>
    <row r="74" spans="1:15" x14ac:dyDescent="0.25">
      <c r="A74" s="20"/>
      <c r="B74" s="21">
        <v>2023</v>
      </c>
      <c r="C74" s="21"/>
      <c r="D74" s="48"/>
      <c r="E74" s="47">
        <v>1820788000000</v>
      </c>
      <c r="F74" s="40">
        <f t="shared" si="5"/>
        <v>1820788000000</v>
      </c>
      <c r="G74" s="23">
        <v>20968046000000</v>
      </c>
      <c r="H74" s="23">
        <v>26937340000000</v>
      </c>
      <c r="I74">
        <f t="shared" si="6"/>
        <v>8.683632227819417E-2</v>
      </c>
      <c r="J74">
        <f t="shared" si="7"/>
        <v>4.7691616090502663E-14</v>
      </c>
      <c r="K74">
        <f t="shared" si="8"/>
        <v>1.2846852777793409</v>
      </c>
      <c r="L74">
        <v>8.5999999999999993E-2</v>
      </c>
      <c r="M74" s="70" t="s">
        <v>203</v>
      </c>
      <c r="N74">
        <v>2.5999999999999999E-2</v>
      </c>
      <c r="O74" s="71">
        <f t="shared" si="9"/>
        <v>0.15643603660754307</v>
      </c>
    </row>
    <row r="75" spans="1:15" x14ac:dyDescent="0.25">
      <c r="A75" s="20" t="s">
        <v>41</v>
      </c>
      <c r="B75" s="21">
        <v>2022</v>
      </c>
      <c r="C75" s="58">
        <v>39949726973</v>
      </c>
      <c r="D75" s="47">
        <v>21453250418</v>
      </c>
      <c r="E75" s="47">
        <v>731601046809</v>
      </c>
      <c r="F75" s="40">
        <f t="shared" si="5"/>
        <v>793004024200</v>
      </c>
      <c r="G75" s="23">
        <v>6860971097854</v>
      </c>
      <c r="H75" s="23">
        <v>4352868253731</v>
      </c>
      <c r="I75">
        <f t="shared" si="6"/>
        <v>0.11558189254696595</v>
      </c>
      <c r="J75">
        <f t="shared" si="7"/>
        <v>1.4575196218400974E-13</v>
      </c>
      <c r="K75">
        <f t="shared" si="8"/>
        <v>0.6344390891097772</v>
      </c>
      <c r="L75">
        <v>8.5999999999999993E-2</v>
      </c>
      <c r="M75" s="70" t="s">
        <v>204</v>
      </c>
      <c r="N75">
        <v>2.5999999999999999E-2</v>
      </c>
      <c r="O75" s="71">
        <f t="shared" si="9"/>
        <v>0.21567694770204462</v>
      </c>
    </row>
    <row r="76" spans="1:15" x14ac:dyDescent="0.25">
      <c r="A76" s="20"/>
      <c r="B76" s="21">
        <v>2023</v>
      </c>
      <c r="C76" s="58">
        <v>42622744578</v>
      </c>
      <c r="D76" s="47">
        <v>38996471565</v>
      </c>
      <c r="E76" s="47">
        <v>886090174578</v>
      </c>
      <c r="F76" s="40">
        <f t="shared" si="5"/>
        <v>967709390721</v>
      </c>
      <c r="G76" s="23">
        <v>6918090957193</v>
      </c>
      <c r="H76" s="23">
        <v>4048932635364</v>
      </c>
      <c r="I76">
        <f t="shared" si="6"/>
        <v>0.1398809869238328</v>
      </c>
      <c r="J76">
        <f t="shared" si="7"/>
        <v>1.4454854759610557E-13</v>
      </c>
      <c r="K76">
        <f t="shared" si="8"/>
        <v>0.58526733175633838</v>
      </c>
      <c r="L76">
        <v>8.5999999999999993E-2</v>
      </c>
      <c r="M76" s="70" t="s">
        <v>205</v>
      </c>
      <c r="N76">
        <v>2.5999999999999999E-2</v>
      </c>
      <c r="O76" s="71">
        <f t="shared" si="9"/>
        <v>0.21346398820432716</v>
      </c>
    </row>
    <row r="77" spans="1:15" x14ac:dyDescent="0.25">
      <c r="A77" s="20" t="s">
        <v>17</v>
      </c>
      <c r="B77" s="21">
        <v>2020</v>
      </c>
      <c r="C77" s="21"/>
      <c r="D77" s="48">
        <v>302712000000</v>
      </c>
      <c r="E77" s="47">
        <v>2085373000000</v>
      </c>
      <c r="F77" s="40">
        <f t="shared" si="5"/>
        <v>2388085000000</v>
      </c>
      <c r="G77" s="23">
        <v>17836430000000</v>
      </c>
      <c r="H77" s="23">
        <v>8353365000000</v>
      </c>
      <c r="I77" s="64">
        <f t="shared" si="6"/>
        <v>0.13388805943790322</v>
      </c>
      <c r="J77">
        <f t="shared" si="7"/>
        <v>5.6065030950700339E-14</v>
      </c>
      <c r="K77">
        <f t="shared" si="8"/>
        <v>0.46833166726749692</v>
      </c>
      <c r="L77">
        <v>8.5999999999999993E-2</v>
      </c>
      <c r="M77" s="70" t="s">
        <v>206</v>
      </c>
      <c r="N77">
        <v>2.5999999999999999E-2</v>
      </c>
      <c r="O77" s="71">
        <f t="shared" si="9"/>
        <v>0.1417130942483808</v>
      </c>
    </row>
    <row r="78" spans="1:15" x14ac:dyDescent="0.25">
      <c r="A78" s="20"/>
      <c r="B78" s="21">
        <v>2021</v>
      </c>
      <c r="C78" s="21"/>
      <c r="D78" s="48">
        <v>365821000000</v>
      </c>
      <c r="E78" s="48">
        <v>2191814000000</v>
      </c>
      <c r="F78" s="40">
        <f t="shared" si="5"/>
        <v>2557635000000</v>
      </c>
      <c r="G78" s="23">
        <v>18923235000000</v>
      </c>
      <c r="H78" s="40">
        <v>795238000000</v>
      </c>
      <c r="I78">
        <f t="shared" si="6"/>
        <v>0.13515844410324132</v>
      </c>
      <c r="J78">
        <f t="shared" si="7"/>
        <v>5.284508700547237E-14</v>
      </c>
      <c r="K78">
        <f t="shared" si="8"/>
        <v>4.2024421300057839E-2</v>
      </c>
      <c r="L78">
        <v>8.5999999999999993E-2</v>
      </c>
      <c r="M78" s="70" t="s">
        <v>207</v>
      </c>
      <c r="N78">
        <v>2.5999999999999999E-2</v>
      </c>
      <c r="O78" s="71">
        <f t="shared" si="9"/>
        <v>0.1281287059873561</v>
      </c>
    </row>
    <row r="79" spans="1:15" x14ac:dyDescent="0.25">
      <c r="A79" s="20"/>
      <c r="B79" s="21">
        <v>2022</v>
      </c>
      <c r="C79" s="21"/>
      <c r="D79" s="48">
        <v>7820840000000</v>
      </c>
      <c r="E79" s="47">
        <v>2147719000000</v>
      </c>
      <c r="F79" s="40">
        <f t="shared" si="5"/>
        <v>9968559000000</v>
      </c>
      <c r="G79" s="23">
        <v>20874784000000</v>
      </c>
      <c r="H79" s="40">
        <v>10012880000000</v>
      </c>
      <c r="I79" s="64">
        <f t="shared" si="6"/>
        <v>0.47754070173851859</v>
      </c>
      <c r="J79">
        <f t="shared" si="7"/>
        <v>4.7904687301195549E-14</v>
      </c>
      <c r="K79">
        <f t="shared" si="8"/>
        <v>0.47966388538439486</v>
      </c>
      <c r="L79">
        <v>8.5999999999999993E-2</v>
      </c>
      <c r="M79" s="70" t="s">
        <v>208</v>
      </c>
      <c r="N79">
        <v>2.5999999999999999E-2</v>
      </c>
      <c r="O79" s="71">
        <f t="shared" si="9"/>
        <v>0.13567093770381752</v>
      </c>
    </row>
    <row r="80" spans="1:15" x14ac:dyDescent="0.25">
      <c r="A80" s="20"/>
      <c r="B80" s="21">
        <v>2023</v>
      </c>
      <c r="C80" s="21"/>
      <c r="D80" s="47">
        <v>6633101000000</v>
      </c>
      <c r="E80" s="47">
        <v>2112544000000</v>
      </c>
      <c r="F80" s="40">
        <f t="shared" si="5"/>
        <v>8745645000000</v>
      </c>
      <c r="G80" s="23">
        <v>22421559000000</v>
      </c>
      <c r="H80" s="40">
        <v>9065210000000</v>
      </c>
      <c r="I80" s="64">
        <f t="shared" si="6"/>
        <v>0.39005516966951315</v>
      </c>
      <c r="J80">
        <f t="shared" si="7"/>
        <v>4.4599931699664592E-14</v>
      </c>
      <c r="K80">
        <f t="shared" si="8"/>
        <v>0.40430774684311649</v>
      </c>
      <c r="L80">
        <v>8.5999999999999993E-2</v>
      </c>
      <c r="M80" s="70" t="s">
        <v>209</v>
      </c>
      <c r="N80">
        <v>2.5999999999999999E-2</v>
      </c>
      <c r="O80" s="71">
        <f t="shared" si="9"/>
        <v>0.1311454189980566</v>
      </c>
    </row>
    <row r="81" spans="1:15" x14ac:dyDescent="0.25">
      <c r="A81" s="20" t="s">
        <v>18</v>
      </c>
      <c r="B81" s="21">
        <v>2020</v>
      </c>
      <c r="C81" s="21"/>
      <c r="D81" s="48"/>
      <c r="E81" s="47">
        <v>2356919659640</v>
      </c>
      <c r="F81" s="40">
        <f t="shared" si="5"/>
        <v>2356919659640</v>
      </c>
      <c r="G81" s="23">
        <v>101985826660636</v>
      </c>
      <c r="H81" s="23">
        <v>53235463005088</v>
      </c>
      <c r="I81">
        <f t="shared" si="6"/>
        <v>2.3110266757779909E-2</v>
      </c>
      <c r="J81">
        <f t="shared" si="7"/>
        <v>9.8052840550830693E-15</v>
      </c>
      <c r="K81">
        <f t="shared" si="8"/>
        <v>0.52198883656875406</v>
      </c>
      <c r="L81">
        <v>8.5999999999999993E-2</v>
      </c>
      <c r="M81" s="70" t="s">
        <v>210</v>
      </c>
      <c r="N81">
        <v>2.5999999999999999E-2</v>
      </c>
      <c r="O81" s="71">
        <f t="shared" si="9"/>
        <v>0.10718585811895855</v>
      </c>
    </row>
    <row r="82" spans="1:15" x14ac:dyDescent="0.25">
      <c r="A82" s="20"/>
      <c r="B82" s="21">
        <v>2022</v>
      </c>
      <c r="C82" s="21"/>
      <c r="D82" s="48"/>
      <c r="E82" s="47">
        <v>2835135214119</v>
      </c>
      <c r="F82" s="40">
        <f t="shared" si="5"/>
        <v>2835135214119</v>
      </c>
      <c r="G82" s="23">
        <v>107188751780442</v>
      </c>
      <c r="H82" s="23">
        <v>43328196743076</v>
      </c>
      <c r="I82">
        <f t="shared" si="6"/>
        <v>2.6449932171299973E-2</v>
      </c>
      <c r="J82">
        <f t="shared" si="7"/>
        <v>9.3293371122403831E-15</v>
      </c>
      <c r="K82">
        <f t="shared" si="8"/>
        <v>0.40422335388163183</v>
      </c>
      <c r="L82">
        <v>8.5999999999999993E-2</v>
      </c>
      <c r="M82" s="70" t="s">
        <v>211</v>
      </c>
      <c r="N82">
        <v>2.5999999999999999E-2</v>
      </c>
      <c r="O82" s="71">
        <f t="shared" si="9"/>
        <v>0.10375436600719762</v>
      </c>
    </row>
    <row r="83" spans="1:15" x14ac:dyDescent="0.25">
      <c r="A83" s="20" t="s">
        <v>19</v>
      </c>
      <c r="B83" s="21">
        <v>2020</v>
      </c>
      <c r="C83" s="57">
        <v>9959858000</v>
      </c>
      <c r="D83" s="2">
        <v>23970833000</v>
      </c>
      <c r="E83" s="67">
        <v>308854134000</v>
      </c>
      <c r="F83" s="40">
        <f t="shared" si="5"/>
        <v>342784825000</v>
      </c>
      <c r="G83" s="23">
        <v>26095153343000</v>
      </c>
      <c r="H83" s="42">
        <v>7202001193000</v>
      </c>
      <c r="I83" s="64">
        <f t="shared" si="6"/>
        <v>1.3135957489667395E-2</v>
      </c>
      <c r="J83">
        <f t="shared" si="7"/>
        <v>3.8321292343286766E-14</v>
      </c>
      <c r="K83">
        <f t="shared" si="8"/>
        <v>0.27598999317365308</v>
      </c>
      <c r="L83">
        <v>8.5999999999999993E-2</v>
      </c>
      <c r="M83" s="70" t="s">
        <v>212</v>
      </c>
      <c r="N83">
        <v>2.5999999999999999E-2</v>
      </c>
      <c r="O83" s="71">
        <f t="shared" si="9"/>
        <v>0.12293357283609072</v>
      </c>
    </row>
    <row r="84" spans="1:15" x14ac:dyDescent="0.25">
      <c r="A84" s="20"/>
      <c r="B84" s="21">
        <v>2021</v>
      </c>
      <c r="C84" s="57">
        <v>15576622000</v>
      </c>
      <c r="D84" s="2">
        <v>27992659000</v>
      </c>
      <c r="E84" s="67">
        <v>307167379000</v>
      </c>
      <c r="F84" s="40">
        <f t="shared" si="5"/>
        <v>350736660000</v>
      </c>
      <c r="G84" s="23">
        <v>26458805377000</v>
      </c>
      <c r="H84" s="42">
        <v>3977211311000</v>
      </c>
      <c r="I84" s="64">
        <f t="shared" si="6"/>
        <v>1.3255952224694426E-2</v>
      </c>
      <c r="J84">
        <f t="shared" si="7"/>
        <v>3.7794601296295709E-14</v>
      </c>
      <c r="K84">
        <f t="shared" si="8"/>
        <v>0.15031711577036255</v>
      </c>
      <c r="L84">
        <v>8.5999999999999993E-2</v>
      </c>
      <c r="M84" s="70" t="s">
        <v>213</v>
      </c>
      <c r="N84">
        <v>2.5999999999999999E-2</v>
      </c>
      <c r="O84" s="71">
        <f t="shared" si="9"/>
        <v>0.11925708387785186</v>
      </c>
    </row>
    <row r="85" spans="1:15" x14ac:dyDescent="0.25">
      <c r="A85" s="20"/>
      <c r="B85" s="21">
        <v>2022</v>
      </c>
      <c r="C85" s="57">
        <v>22149174000</v>
      </c>
      <c r="D85" s="2">
        <v>37042447000</v>
      </c>
      <c r="E85" s="67">
        <v>419681163000</v>
      </c>
      <c r="F85" s="40">
        <f t="shared" si="5"/>
        <v>478872784000</v>
      </c>
      <c r="G85" s="23">
        <v>28866081129000</v>
      </c>
      <c r="H85" s="42">
        <v>5713272952000</v>
      </c>
      <c r="I85" s="64">
        <f t="shared" si="6"/>
        <v>1.6589462970742694E-2</v>
      </c>
      <c r="J85">
        <f t="shared" si="7"/>
        <v>3.4642735033241511E-14</v>
      </c>
      <c r="K85">
        <f t="shared" si="8"/>
        <v>0.19792340104872155</v>
      </c>
      <c r="L85">
        <v>8.5999999999999993E-2</v>
      </c>
      <c r="M85" s="70" t="s">
        <v>214</v>
      </c>
      <c r="N85">
        <v>2.5999999999999999E-2</v>
      </c>
      <c r="O85" s="71">
        <f t="shared" si="9"/>
        <v>0.11804731214682532</v>
      </c>
    </row>
    <row r="86" spans="1:15" x14ac:dyDescent="0.25">
      <c r="A86" s="20"/>
      <c r="B86" s="21">
        <v>2023</v>
      </c>
      <c r="C86" s="57">
        <v>34252307000</v>
      </c>
      <c r="D86" s="2">
        <v>48767032000</v>
      </c>
      <c r="E86" s="67">
        <v>516505682000</v>
      </c>
      <c r="F86" s="40">
        <f t="shared" si="5"/>
        <v>599525021000</v>
      </c>
      <c r="G86" s="23">
        <v>30602179916000</v>
      </c>
      <c r="H86" s="42">
        <v>5987432707000</v>
      </c>
      <c r="I86" s="64">
        <f t="shared" si="6"/>
        <v>1.9590925308119806E-2</v>
      </c>
      <c r="J86">
        <f t="shared" si="7"/>
        <v>3.2677410653257462E-14</v>
      </c>
      <c r="K86">
        <f t="shared" si="8"/>
        <v>0.19565379732538399</v>
      </c>
      <c r="L86">
        <v>8.5999999999999993E-2</v>
      </c>
      <c r="M86" s="70" t="s">
        <v>215</v>
      </c>
      <c r="N86">
        <v>2.5999999999999999E-2</v>
      </c>
      <c r="O86" s="71">
        <f t="shared" si="9"/>
        <v>0.11646215885879593</v>
      </c>
    </row>
    <row r="87" spans="1:15" x14ac:dyDescent="0.25">
      <c r="A87" s="20" t="s">
        <v>46</v>
      </c>
      <c r="B87" s="21">
        <v>2023</v>
      </c>
      <c r="C87" s="53">
        <v>21438000000</v>
      </c>
      <c r="D87" s="48">
        <v>78461000000</v>
      </c>
      <c r="E87" s="46">
        <v>894149000000</v>
      </c>
      <c r="F87" s="40">
        <f t="shared" si="5"/>
        <v>994048000000</v>
      </c>
      <c r="G87" s="23">
        <v>8889818000000</v>
      </c>
      <c r="H87" s="23">
        <v>12742854000000</v>
      </c>
      <c r="I87">
        <f t="shared" si="6"/>
        <v>0.11181871214911261</v>
      </c>
      <c r="J87">
        <f t="shared" si="7"/>
        <v>1.1248824216648755E-13</v>
      </c>
      <c r="K87">
        <f t="shared" si="8"/>
        <v>1.4334212466441945</v>
      </c>
      <c r="L87">
        <v>8.5999999999999993E-2</v>
      </c>
      <c r="M87" s="70" t="s">
        <v>216</v>
      </c>
      <c r="N87">
        <v>2.5999999999999999E-2</v>
      </c>
      <c r="O87" s="71">
        <f t="shared" si="9"/>
        <v>0.21062003380098973</v>
      </c>
    </row>
    <row r="88" spans="1:15" x14ac:dyDescent="0.25">
      <c r="A88" s="20" t="s">
        <v>42</v>
      </c>
      <c r="B88" s="21">
        <v>2022</v>
      </c>
      <c r="C88" s="21"/>
      <c r="D88" s="48"/>
      <c r="E88" s="46">
        <v>565296000000</v>
      </c>
      <c r="F88" s="40">
        <f t="shared" si="5"/>
        <v>565296000000</v>
      </c>
      <c r="G88" s="23">
        <v>56071559000000</v>
      </c>
      <c r="H88" s="23">
        <v>6869568721000</v>
      </c>
      <c r="I88">
        <f t="shared" si="6"/>
        <v>1.0081688650747165E-2</v>
      </c>
      <c r="J88">
        <f t="shared" si="7"/>
        <v>1.7834353419707841E-14</v>
      </c>
      <c r="K88">
        <f t="shared" si="8"/>
        <v>0.12251431641128438</v>
      </c>
      <c r="L88">
        <v>8.5999999999999993E-2</v>
      </c>
      <c r="M88" s="70" t="s">
        <v>217</v>
      </c>
      <c r="N88">
        <v>2.5999999999999999E-2</v>
      </c>
      <c r="O88" s="71">
        <f t="shared" si="9"/>
        <v>0.10303437570534905</v>
      </c>
    </row>
    <row r="89" spans="1:15" x14ac:dyDescent="0.25">
      <c r="A89" s="20" t="s">
        <v>20</v>
      </c>
      <c r="B89" s="21">
        <v>2020</v>
      </c>
      <c r="C89" s="53">
        <v>5732000000</v>
      </c>
      <c r="D89" s="48">
        <v>46105000000</v>
      </c>
      <c r="E89" s="67">
        <v>1266663000000</v>
      </c>
      <c r="F89" s="40">
        <f t="shared" si="5"/>
        <v>1318500000000</v>
      </c>
      <c r="G89" s="23">
        <v>5649823000000</v>
      </c>
      <c r="H89" s="23">
        <v>5596398000000</v>
      </c>
      <c r="I89" s="64">
        <f t="shared" si="6"/>
        <v>0.2333701427460648</v>
      </c>
      <c r="J89">
        <f t="shared" si="7"/>
        <v>1.7699669529470215E-13</v>
      </c>
      <c r="K89">
        <f t="shared" si="8"/>
        <v>0.99054395155388053</v>
      </c>
      <c r="L89">
        <v>8.5999999999999993E-2</v>
      </c>
      <c r="M89" s="70" t="s">
        <v>218</v>
      </c>
      <c r="N89">
        <v>2.5999999999999999E-2</v>
      </c>
      <c r="O89" s="71">
        <f t="shared" si="9"/>
        <v>0.2491983096894623</v>
      </c>
    </row>
    <row r="90" spans="1:15" x14ac:dyDescent="0.25">
      <c r="A90" s="20"/>
      <c r="B90" s="21">
        <v>2021</v>
      </c>
      <c r="C90" s="53">
        <v>20519000000</v>
      </c>
      <c r="D90" s="48">
        <v>28020000000</v>
      </c>
      <c r="E90" s="67">
        <v>1171271000000</v>
      </c>
      <c r="F90" s="40">
        <f t="shared" si="5"/>
        <v>1219810000000</v>
      </c>
      <c r="G90" s="23">
        <v>5285218000000</v>
      </c>
      <c r="H90" s="23">
        <v>2527951000000</v>
      </c>
      <c r="I90" s="64">
        <f t="shared" si="6"/>
        <v>0.23079653478815823</v>
      </c>
      <c r="J90">
        <f t="shared" si="7"/>
        <v>1.89206954188077E-13</v>
      </c>
      <c r="K90">
        <f t="shared" si="8"/>
        <v>0.47830590904670345</v>
      </c>
      <c r="L90">
        <v>8.5999999999999993E-2</v>
      </c>
      <c r="M90" s="70" t="s">
        <v>219</v>
      </c>
      <c r="N90">
        <v>2.5999999999999999E-2</v>
      </c>
      <c r="O90" s="71">
        <f t="shared" si="9"/>
        <v>0.2453618166071195</v>
      </c>
    </row>
    <row r="91" spans="1:15" x14ac:dyDescent="0.25">
      <c r="A91" s="20" t="s">
        <v>47</v>
      </c>
      <c r="B91" s="21">
        <v>2023</v>
      </c>
      <c r="C91" s="21"/>
      <c r="D91" s="48"/>
      <c r="E91" s="60">
        <v>68751252428</v>
      </c>
      <c r="F91" s="40">
        <f t="shared" si="5"/>
        <v>68751252428</v>
      </c>
      <c r="G91" s="23">
        <v>1676835378416</v>
      </c>
      <c r="H91" s="23">
        <v>2733605088044</v>
      </c>
      <c r="I91">
        <f t="shared" si="6"/>
        <v>4.1000597502269392E-2</v>
      </c>
      <c r="J91">
        <f t="shared" si="7"/>
        <v>5.9636146330872175E-13</v>
      </c>
      <c r="K91">
        <f t="shared" si="8"/>
        <v>1.6302167304140871</v>
      </c>
      <c r="L91">
        <v>8.5999999999999993E-2</v>
      </c>
      <c r="M91" s="70" t="s">
        <v>220</v>
      </c>
      <c r="N91">
        <v>2.5999999999999999E-2</v>
      </c>
      <c r="O91" s="71">
        <f t="shared" si="9"/>
        <v>0.59148131250336178</v>
      </c>
    </row>
    <row r="92" spans="1:15" x14ac:dyDescent="0.25">
      <c r="A92" s="20" t="s">
        <v>21</v>
      </c>
      <c r="B92" s="21">
        <v>2020</v>
      </c>
      <c r="C92" s="21"/>
      <c r="D92" s="48">
        <v>36023148000</v>
      </c>
      <c r="E92" s="48">
        <v>1154111015000</v>
      </c>
      <c r="F92" s="40">
        <f t="shared" si="5"/>
        <v>1190134163000</v>
      </c>
      <c r="G92" s="23">
        <v>6716724073000</v>
      </c>
      <c r="H92" s="23">
        <v>5523362497000</v>
      </c>
      <c r="I92">
        <f t="shared" si="6"/>
        <v>0.17718967610775038</v>
      </c>
      <c r="J92">
        <f t="shared" si="7"/>
        <v>1.4888210221703417E-13</v>
      </c>
      <c r="K92">
        <f t="shared" si="8"/>
        <v>0.82232981986008702</v>
      </c>
      <c r="L92">
        <v>8.5999999999999993E-2</v>
      </c>
      <c r="M92" s="70" t="s">
        <v>221</v>
      </c>
      <c r="N92">
        <v>2.5999999999999999E-2</v>
      </c>
      <c r="O92" s="71">
        <f t="shared" si="9"/>
        <v>0.22299277066709525</v>
      </c>
    </row>
    <row r="93" spans="1:15" x14ac:dyDescent="0.25">
      <c r="A93" s="20"/>
      <c r="B93" s="21">
        <v>2021</v>
      </c>
      <c r="C93" s="21"/>
      <c r="D93" s="48">
        <v>87870654000</v>
      </c>
      <c r="E93" s="48">
        <v>1348859281000</v>
      </c>
      <c r="F93" s="40">
        <f t="shared" si="5"/>
        <v>1436729935000</v>
      </c>
      <c r="G93" s="23">
        <v>6766903494000</v>
      </c>
      <c r="H93" s="23">
        <v>5101113259000</v>
      </c>
      <c r="I93">
        <f t="shared" si="6"/>
        <v>0.21231719002257135</v>
      </c>
      <c r="J93">
        <f t="shared" si="7"/>
        <v>1.4777807912979231E-13</v>
      </c>
      <c r="K93">
        <f t="shared" si="8"/>
        <v>0.75383271883853464</v>
      </c>
      <c r="L93">
        <v>8.5999999999999993E-2</v>
      </c>
      <c r="M93" s="70" t="s">
        <v>222</v>
      </c>
      <c r="N93">
        <v>2.5999999999999999E-2</v>
      </c>
      <c r="O93" s="71">
        <f t="shared" si="9"/>
        <v>0.22035453323440687</v>
      </c>
    </row>
    <row r="94" spans="1:15" x14ac:dyDescent="0.25">
      <c r="A94" s="20"/>
      <c r="B94" s="21">
        <v>2022</v>
      </c>
      <c r="C94" s="21"/>
      <c r="D94">
        <v>231462547000</v>
      </c>
      <c r="E94" s="46">
        <v>1784258639000</v>
      </c>
      <c r="F94" s="40">
        <f t="shared" si="5"/>
        <v>2015721186000</v>
      </c>
      <c r="G94" s="23">
        <v>9913440970000</v>
      </c>
      <c r="H94" s="40">
        <v>5930261093000</v>
      </c>
      <c r="I94" s="64">
        <f t="shared" si="6"/>
        <v>0.20333214189704304</v>
      </c>
      <c r="J94">
        <f t="shared" si="7"/>
        <v>1.0087314818600266E-13</v>
      </c>
      <c r="K94">
        <f t="shared" si="8"/>
        <v>0.59820410601587515</v>
      </c>
      <c r="L94">
        <v>8.5999999999999993E-2</v>
      </c>
      <c r="M94" s="70" t="s">
        <v>223</v>
      </c>
      <c r="N94">
        <v>2.5999999999999999E-2</v>
      </c>
      <c r="O94" s="71">
        <f t="shared" si="9"/>
        <v>0.17988485863578474</v>
      </c>
    </row>
    <row r="95" spans="1:15" x14ac:dyDescent="0.25">
      <c r="A95" s="20"/>
      <c r="B95" s="21">
        <v>2023</v>
      </c>
      <c r="C95" s="21"/>
      <c r="D95" s="46">
        <v>238637603000</v>
      </c>
      <c r="E95" s="46">
        <v>1847743348000</v>
      </c>
      <c r="F95" s="40">
        <f t="shared" si="5"/>
        <v>2086380951000</v>
      </c>
      <c r="G95" s="23">
        <v>10959097127000</v>
      </c>
      <c r="H95" s="23">
        <v>7132533909000</v>
      </c>
      <c r="I95">
        <f t="shared" si="6"/>
        <v>0.19037890866573026</v>
      </c>
      <c r="J95">
        <f t="shared" si="7"/>
        <v>9.1248392856770421E-14</v>
      </c>
      <c r="K95">
        <f t="shared" si="8"/>
        <v>0.65083225619266838</v>
      </c>
      <c r="L95">
        <v>8.5999999999999993E-2</v>
      </c>
      <c r="M95" s="70" t="s">
        <v>224</v>
      </c>
      <c r="N95">
        <v>2.5999999999999999E-2</v>
      </c>
      <c r="O95" s="71">
        <f t="shared" si="9"/>
        <v>0.17377922908526905</v>
      </c>
    </row>
    <row r="96" spans="1:15" x14ac:dyDescent="0.25">
      <c r="A96" s="50" t="s">
        <v>36</v>
      </c>
      <c r="B96" s="21">
        <v>2021</v>
      </c>
      <c r="C96" s="52">
        <v>239531000000</v>
      </c>
      <c r="D96" s="47">
        <v>2964762000000</v>
      </c>
      <c r="E96" s="48">
        <v>2969864000000</v>
      </c>
      <c r="F96" s="40">
        <f t="shared" si="5"/>
        <v>6174157000000</v>
      </c>
      <c r="G96" s="23">
        <v>78006244000000</v>
      </c>
      <c r="H96" s="23">
        <v>35171668000000</v>
      </c>
      <c r="I96">
        <f t="shared" si="6"/>
        <v>7.914952295357279E-2</v>
      </c>
      <c r="J96">
        <f t="shared" si="7"/>
        <v>1.2819486604174917E-14</v>
      </c>
      <c r="K96">
        <f t="shared" si="8"/>
        <v>0.45088272677248759</v>
      </c>
      <c r="L96">
        <v>8.5999999999999993E-2</v>
      </c>
      <c r="M96" s="70" t="s">
        <v>225</v>
      </c>
      <c r="N96">
        <v>2.5999999999999999E-2</v>
      </c>
      <c r="O96" s="71">
        <f t="shared" si="9"/>
        <v>0.10767773369071131</v>
      </c>
    </row>
    <row r="97" spans="1:15" x14ac:dyDescent="0.25">
      <c r="A97" s="50" t="s">
        <v>22</v>
      </c>
      <c r="B97" s="21">
        <v>2020</v>
      </c>
      <c r="C97" s="49">
        <v>60595399000</v>
      </c>
      <c r="D97" s="48">
        <v>170929052000</v>
      </c>
      <c r="E97" s="48">
        <v>746612868000</v>
      </c>
      <c r="F97" s="40">
        <f t="shared" si="5"/>
        <v>978137319000</v>
      </c>
      <c r="G97" s="23">
        <v>24441657276000</v>
      </c>
      <c r="H97" s="23">
        <v>5491625762000</v>
      </c>
      <c r="I97">
        <f t="shared" si="6"/>
        <v>4.0019271522985574E-2</v>
      </c>
      <c r="J97">
        <f t="shared" si="7"/>
        <v>4.0913755917113285E-14</v>
      </c>
      <c r="K97">
        <f t="shared" si="8"/>
        <v>0.22468303601459927</v>
      </c>
      <c r="L97">
        <v>8.5999999999999993E-2</v>
      </c>
      <c r="M97" s="70" t="s">
        <v>226</v>
      </c>
      <c r="N97">
        <v>2.5999999999999999E-2</v>
      </c>
      <c r="O97" s="71">
        <f t="shared" si="9"/>
        <v>0.12361273121030758</v>
      </c>
    </row>
    <row r="98" spans="1:15" x14ac:dyDescent="0.25">
      <c r="A98" s="50" t="s">
        <v>23</v>
      </c>
      <c r="B98" s="21">
        <v>2020</v>
      </c>
      <c r="C98" s="53">
        <v>7997000000</v>
      </c>
      <c r="D98" s="48">
        <v>9974000000</v>
      </c>
      <c r="E98" s="48">
        <v>174015000000</v>
      </c>
      <c r="F98" s="40">
        <f t="shared" si="5"/>
        <v>191986000000</v>
      </c>
      <c r="G98" s="23">
        <v>3106981000000</v>
      </c>
      <c r="H98" s="23">
        <v>3935811000000</v>
      </c>
      <c r="I98">
        <f t="shared" si="6"/>
        <v>6.1791816557616543E-2</v>
      </c>
      <c r="J98">
        <f t="shared" si="7"/>
        <v>3.2185584655973113E-13</v>
      </c>
      <c r="K98">
        <f t="shared" si="8"/>
        <v>1.2667637813041019</v>
      </c>
      <c r="L98">
        <v>8.5999999999999993E-2</v>
      </c>
      <c r="M98" s="70" t="s">
        <v>227</v>
      </c>
      <c r="N98">
        <v>2.5999999999999999E-2</v>
      </c>
      <c r="O98" s="71">
        <f t="shared" si="9"/>
        <v>0.36886825752865787</v>
      </c>
    </row>
    <row r="99" spans="1:15" x14ac:dyDescent="0.25">
      <c r="A99" s="50" t="s">
        <v>24</v>
      </c>
      <c r="B99" s="21">
        <v>2020</v>
      </c>
      <c r="C99" s="21"/>
      <c r="D99" s="48"/>
      <c r="E99" s="48">
        <v>74226097860</v>
      </c>
      <c r="F99" s="40">
        <f t="shared" si="5"/>
        <v>74226097860</v>
      </c>
      <c r="G99" s="23">
        <v>21566011023405</v>
      </c>
      <c r="H99" s="23">
        <v>16347130405424</v>
      </c>
      <c r="I99">
        <f t="shared" si="6"/>
        <v>3.441809325769353E-3</v>
      </c>
      <c r="J99">
        <f t="shared" si="7"/>
        <v>4.6369261284097807E-14</v>
      </c>
      <c r="K99">
        <f t="shared" si="8"/>
        <v>0.75800436101432522</v>
      </c>
      <c r="L99">
        <v>8.5999999999999993E-2</v>
      </c>
      <c r="M99" s="70" t="s">
        <v>228</v>
      </c>
      <c r="N99">
        <v>2.5999999999999999E-2</v>
      </c>
      <c r="O99" s="71">
        <f t="shared" si="9"/>
        <v>0.14171547769690232</v>
      </c>
    </row>
    <row r="100" spans="1:15" x14ac:dyDescent="0.25">
      <c r="A100" s="50" t="s">
        <v>25</v>
      </c>
      <c r="B100" s="21">
        <v>2020</v>
      </c>
      <c r="C100" s="21"/>
      <c r="D100" s="48"/>
      <c r="E100" s="47">
        <v>418623000000</v>
      </c>
      <c r="F100" s="40">
        <f t="shared" si="5"/>
        <v>418623000000</v>
      </c>
      <c r="G100" s="23">
        <v>30871710000000</v>
      </c>
      <c r="H100" s="40">
        <v>4698742000000</v>
      </c>
      <c r="I100">
        <f t="shared" si="6"/>
        <v>1.3560084621162871E-2</v>
      </c>
      <c r="J100">
        <f t="shared" si="7"/>
        <v>3.2392115629487323E-14</v>
      </c>
      <c r="K100">
        <f t="shared" si="8"/>
        <v>0.15220219417712852</v>
      </c>
      <c r="L100">
        <v>8.5999999999999993E-2</v>
      </c>
      <c r="M100" s="70" t="s">
        <v>229</v>
      </c>
      <c r="N100">
        <v>2.5999999999999999E-2</v>
      </c>
      <c r="O100" s="71">
        <f t="shared" si="9"/>
        <v>0.11511087554413561</v>
      </c>
    </row>
    <row r="101" spans="1:15" x14ac:dyDescent="0.25">
      <c r="A101" s="50"/>
      <c r="B101" s="21">
        <v>2021</v>
      </c>
      <c r="C101" s="21"/>
      <c r="D101" s="48"/>
      <c r="E101" s="47">
        <v>400889000000</v>
      </c>
      <c r="F101" s="40">
        <f t="shared" si="5"/>
        <v>400889000000</v>
      </c>
      <c r="G101" s="23">
        <v>36521303000000</v>
      </c>
      <c r="H101" s="40">
        <v>5327689000000</v>
      </c>
      <c r="I101">
        <f t="shared" si="6"/>
        <v>1.0976853700975564E-2</v>
      </c>
      <c r="J101">
        <f t="shared" si="7"/>
        <v>2.7381279359063394E-14</v>
      </c>
      <c r="K101">
        <f t="shared" si="8"/>
        <v>0.14587894084720909</v>
      </c>
      <c r="L101">
        <v>8.5999999999999993E-2</v>
      </c>
      <c r="M101" s="70" t="s">
        <v>230</v>
      </c>
      <c r="N101">
        <v>2.5999999999999999E-2</v>
      </c>
      <c r="O101" s="71">
        <f t="shared" si="9"/>
        <v>0.11105538013374404</v>
      </c>
    </row>
    <row r="102" spans="1:15" x14ac:dyDescent="0.25">
      <c r="A102" s="50"/>
      <c r="B102" s="21">
        <v>2022</v>
      </c>
      <c r="C102" s="21"/>
      <c r="D102" s="48"/>
      <c r="E102" s="48">
        <v>458573000000</v>
      </c>
      <c r="F102" s="40">
        <f t="shared" si="5"/>
        <v>458573000000</v>
      </c>
      <c r="G102" s="23">
        <v>41870435000000</v>
      </c>
      <c r="H102" s="40">
        <v>6179584000000</v>
      </c>
      <c r="I102">
        <f t="shared" si="6"/>
        <v>1.0952190967206335E-2</v>
      </c>
      <c r="J102">
        <f t="shared" si="7"/>
        <v>2.3883200640260844E-14</v>
      </c>
      <c r="K102">
        <f t="shared" si="8"/>
        <v>0.14758824454534566</v>
      </c>
      <c r="L102">
        <v>8.5999999999999993E-2</v>
      </c>
      <c r="M102" s="70" t="s">
        <v>231</v>
      </c>
      <c r="N102">
        <v>2.5999999999999999E-2</v>
      </c>
      <c r="O102" s="71">
        <f t="shared" si="9"/>
        <v>0.10838344071764831</v>
      </c>
    </row>
    <row r="103" spans="1:15" x14ac:dyDescent="0.25">
      <c r="A103" s="50"/>
      <c r="B103" s="21">
        <v>2023</v>
      </c>
      <c r="C103" s="21"/>
      <c r="D103" s="48"/>
      <c r="E103" s="48">
        <v>504176000000</v>
      </c>
      <c r="F103" s="40">
        <f t="shared" si="5"/>
        <v>504176000000</v>
      </c>
      <c r="G103" s="23">
        <v>43139968000000</v>
      </c>
      <c r="H103" s="40">
        <v>6524369000000</v>
      </c>
      <c r="I103">
        <f t="shared" si="6"/>
        <v>1.1686981316258742E-2</v>
      </c>
      <c r="J103">
        <f t="shared" si="7"/>
        <v>2.3180360263595931E-14</v>
      </c>
      <c r="K103">
        <f t="shared" si="8"/>
        <v>0.15123722391263711</v>
      </c>
      <c r="L103">
        <v>8.5999999999999993E-2</v>
      </c>
      <c r="M103" s="70" t="s">
        <v>232</v>
      </c>
      <c r="N103">
        <v>2.5999999999999999E-2</v>
      </c>
      <c r="O103" s="71">
        <f t="shared" si="9"/>
        <v>0.10793253387774063</v>
      </c>
    </row>
    <row r="104" spans="1:15" x14ac:dyDescent="0.25">
      <c r="A104" s="50" t="s">
        <v>26</v>
      </c>
      <c r="B104" s="21">
        <v>2020</v>
      </c>
      <c r="C104" s="21"/>
      <c r="D104" s="48"/>
      <c r="E104" s="48">
        <v>3482000000000</v>
      </c>
      <c r="F104" s="40">
        <f t="shared" si="5"/>
        <v>3482000000000</v>
      </c>
      <c r="G104" s="23">
        <v>221208000000000</v>
      </c>
      <c r="H104" s="40">
        <v>135567000000000</v>
      </c>
      <c r="I104">
        <f t="shared" si="6"/>
        <v>1.5740841199233302E-2</v>
      </c>
      <c r="J104">
        <f t="shared" si="7"/>
        <v>4.5206321652019822E-15</v>
      </c>
      <c r="K104">
        <f t="shared" si="8"/>
        <v>0.61284854073993711</v>
      </c>
      <c r="L104">
        <v>8.5999999999999993E-2</v>
      </c>
      <c r="M104" s="70" t="s">
        <v>233</v>
      </c>
      <c r="N104">
        <v>2.5999999999999999E-2</v>
      </c>
      <c r="O104" s="71">
        <f t="shared" si="9"/>
        <v>0.1054444921324936</v>
      </c>
    </row>
    <row r="105" spans="1:15" x14ac:dyDescent="0.25">
      <c r="A105" s="50"/>
      <c r="B105" s="21">
        <v>2021</v>
      </c>
      <c r="C105" s="21"/>
      <c r="D105" s="48"/>
      <c r="E105" s="48">
        <v>3633000000000</v>
      </c>
      <c r="F105" s="40">
        <f t="shared" si="5"/>
        <v>3633000000000</v>
      </c>
      <c r="G105" s="23">
        <v>246943000000000</v>
      </c>
      <c r="H105" s="40">
        <v>136462000000000</v>
      </c>
      <c r="I105">
        <f t="shared" si="6"/>
        <v>1.471189707746322E-2</v>
      </c>
      <c r="J105">
        <f t="shared" si="7"/>
        <v>4.0495174999898766E-15</v>
      </c>
      <c r="K105">
        <f t="shared" si="8"/>
        <v>0.55260525708361852</v>
      </c>
      <c r="L105">
        <v>8.5999999999999993E-2</v>
      </c>
      <c r="M105" s="70" t="s">
        <v>234</v>
      </c>
      <c r="N105">
        <v>2.5999999999999999E-2</v>
      </c>
      <c r="O105" s="71">
        <f t="shared" si="9"/>
        <v>0.10351232962928548</v>
      </c>
    </row>
    <row r="106" spans="1:15" x14ac:dyDescent="0.25">
      <c r="A106" s="50"/>
      <c r="B106" s="21">
        <v>2022</v>
      </c>
      <c r="C106" s="21"/>
      <c r="D106" s="48"/>
      <c r="E106" s="48">
        <v>3929000000000</v>
      </c>
      <c r="F106" s="40">
        <f t="shared" si="5"/>
        <v>3929000000000</v>
      </c>
      <c r="G106" s="23">
        <v>277184000000000</v>
      </c>
      <c r="H106" s="40">
        <v>143210000000000</v>
      </c>
      <c r="I106">
        <f t="shared" si="6"/>
        <v>1.4174699838374509E-2</v>
      </c>
      <c r="J106">
        <f t="shared" si="7"/>
        <v>3.6077118448395292E-15</v>
      </c>
      <c r="K106">
        <f t="shared" si="8"/>
        <v>0.51666041329946899</v>
      </c>
      <c r="L106">
        <v>8.5999999999999993E-2</v>
      </c>
      <c r="M106" s="70" t="s">
        <v>235</v>
      </c>
      <c r="N106">
        <v>2.5999999999999999E-2</v>
      </c>
      <c r="O106" s="71">
        <f t="shared" si="9"/>
        <v>0.10223468604120239</v>
      </c>
    </row>
    <row r="107" spans="1:15" x14ac:dyDescent="0.25">
      <c r="A107" s="50"/>
      <c r="B107" s="21">
        <v>2023</v>
      </c>
      <c r="C107" s="21"/>
      <c r="D107" s="48"/>
      <c r="E107" s="48">
        <v>3530000000000</v>
      </c>
      <c r="F107" s="40">
        <f t="shared" si="5"/>
        <v>3530000000000</v>
      </c>
      <c r="G107" s="23">
        <v>275192000000000</v>
      </c>
      <c r="H107" s="40">
        <v>147306000000000</v>
      </c>
      <c r="I107">
        <f t="shared" si="6"/>
        <v>1.2827407773481788E-2</v>
      </c>
      <c r="J107">
        <f t="shared" si="7"/>
        <v>3.6338265647257185E-15</v>
      </c>
      <c r="K107">
        <f t="shared" si="8"/>
        <v>0.53528445594348673</v>
      </c>
      <c r="L107">
        <v>8.5999999999999993E-2</v>
      </c>
      <c r="M107" s="70" t="s">
        <v>236</v>
      </c>
      <c r="N107">
        <v>2.5999999999999999E-2</v>
      </c>
      <c r="O107" s="71">
        <f t="shared" si="9"/>
        <v>0.10273919014958519</v>
      </c>
    </row>
    <row r="108" spans="1:15" x14ac:dyDescent="0.25">
      <c r="A108" s="50" t="s">
        <v>27</v>
      </c>
      <c r="B108" s="21">
        <v>2020</v>
      </c>
      <c r="C108" s="21"/>
      <c r="D108" s="47"/>
      <c r="E108" s="48">
        <v>519305000000</v>
      </c>
      <c r="F108" s="40">
        <f t="shared" si="5"/>
        <v>519305000000</v>
      </c>
      <c r="G108" s="23">
        <v>27665695000000</v>
      </c>
      <c r="H108" s="40">
        <v>6454302000000</v>
      </c>
      <c r="I108">
        <f t="shared" si="6"/>
        <v>1.8770719477678041E-2</v>
      </c>
      <c r="J108">
        <f t="shared" si="7"/>
        <v>3.6145847772846479E-14</v>
      </c>
      <c r="K108">
        <f t="shared" si="8"/>
        <v>0.23329621757197858</v>
      </c>
      <c r="L108">
        <v>8.5999999999999993E-2</v>
      </c>
      <c r="M108" s="70" t="s">
        <v>237</v>
      </c>
      <c r="N108">
        <v>2.5999999999999999E-2</v>
      </c>
      <c r="O108" s="71">
        <f t="shared" si="9"/>
        <v>0.12013422535181735</v>
      </c>
    </row>
    <row r="109" spans="1:15" x14ac:dyDescent="0.25">
      <c r="A109" s="50"/>
      <c r="B109" s="21">
        <v>2021</v>
      </c>
      <c r="C109" s="21"/>
      <c r="D109" s="47"/>
      <c r="E109" s="48">
        <v>600631000000</v>
      </c>
      <c r="F109" s="40">
        <f t="shared" si="5"/>
        <v>600631000000</v>
      </c>
      <c r="G109" s="23">
        <v>34249550000000</v>
      </c>
      <c r="H109" s="40">
        <v>7445426000000</v>
      </c>
      <c r="I109">
        <f t="shared" si="6"/>
        <v>1.7536901944697085E-2</v>
      </c>
      <c r="J109">
        <f t="shared" si="7"/>
        <v>2.9197463908284924E-14</v>
      </c>
      <c r="K109">
        <f t="shared" si="8"/>
        <v>0.2173875569168062</v>
      </c>
      <c r="L109">
        <v>8.5999999999999993E-2</v>
      </c>
      <c r="M109" s="70" t="s">
        <v>238</v>
      </c>
      <c r="N109">
        <v>2.5999999999999999E-2</v>
      </c>
      <c r="O109" s="71">
        <f t="shared" si="9"/>
        <v>0.11432493541213379</v>
      </c>
    </row>
    <row r="110" spans="1:15" x14ac:dyDescent="0.25">
      <c r="A110" s="50"/>
      <c r="B110" s="21">
        <v>2022</v>
      </c>
      <c r="C110" s="21"/>
      <c r="D110" s="47"/>
      <c r="E110" s="48">
        <v>742262000000</v>
      </c>
      <c r="F110" s="40">
        <f t="shared" si="5"/>
        <v>742262000000</v>
      </c>
      <c r="G110" s="23">
        <v>65828670000000</v>
      </c>
      <c r="H110" s="40">
        <v>8635346000000</v>
      </c>
      <c r="I110">
        <f t="shared" si="6"/>
        <v>1.1275664539478012E-2</v>
      </c>
      <c r="J110">
        <f t="shared" si="7"/>
        <v>1.5190949475357773E-14</v>
      </c>
      <c r="K110">
        <f t="shared" si="8"/>
        <v>0.13117910478823286</v>
      </c>
      <c r="L110">
        <v>8.5999999999999993E-2</v>
      </c>
      <c r="M110" s="70" t="s">
        <v>239</v>
      </c>
      <c r="N110">
        <v>2.5999999999999999E-2</v>
      </c>
      <c r="O110" s="71">
        <f t="shared" si="9"/>
        <v>0.10120696395118794</v>
      </c>
    </row>
    <row r="111" spans="1:15" x14ac:dyDescent="0.25">
      <c r="A111" s="50"/>
      <c r="B111" s="21">
        <v>2023</v>
      </c>
      <c r="C111" s="21"/>
      <c r="D111" s="47"/>
      <c r="E111" s="48">
        <v>838176000000</v>
      </c>
      <c r="F111" s="40">
        <f t="shared" si="5"/>
        <v>838176000000</v>
      </c>
      <c r="G111" s="23">
        <v>65625136000000</v>
      </c>
      <c r="H111" s="40">
        <v>11035650000000</v>
      </c>
      <c r="I111">
        <f t="shared" si="6"/>
        <v>1.2772179245464725E-2</v>
      </c>
      <c r="J111">
        <f t="shared" si="7"/>
        <v>1.523806365902236E-14</v>
      </c>
      <c r="K111">
        <f t="shared" si="8"/>
        <v>0.16816193721869011</v>
      </c>
      <c r="L111">
        <v>8.5999999999999993E-2</v>
      </c>
      <c r="M111" s="70" t="s">
        <v>240</v>
      </c>
      <c r="N111">
        <v>2.5999999999999999E-2</v>
      </c>
      <c r="O111" s="71">
        <f t="shared" si="9"/>
        <v>0.10220510341715172</v>
      </c>
    </row>
    <row r="112" spans="1:15" x14ac:dyDescent="0.25">
      <c r="A112" s="50" t="s">
        <v>48</v>
      </c>
      <c r="B112" s="21">
        <v>2023</v>
      </c>
      <c r="C112" s="21"/>
      <c r="D112" s="48"/>
      <c r="E112" s="47">
        <v>631167175</v>
      </c>
      <c r="F112" s="40">
        <f t="shared" si="5"/>
        <v>631167175</v>
      </c>
      <c r="G112" s="23">
        <v>76999655149</v>
      </c>
      <c r="H112" s="23">
        <v>37244926829</v>
      </c>
      <c r="I112">
        <f t="shared" si="6"/>
        <v>8.1970130097160192E-3</v>
      </c>
      <c r="J112">
        <f t="shared" si="7"/>
        <v>1.2987071150707447E-11</v>
      </c>
      <c r="K112">
        <f t="shared" si="8"/>
        <v>0.4837025147311157</v>
      </c>
      <c r="L112">
        <v>8.5999999999999993E-2</v>
      </c>
      <c r="M112" s="70" t="s">
        <v>241</v>
      </c>
      <c r="N112">
        <v>2.5999999999999999E-2</v>
      </c>
      <c r="O112" s="71">
        <f t="shared" si="9"/>
        <v>10.18349436198999</v>
      </c>
    </row>
    <row r="113" spans="1:15" x14ac:dyDescent="0.25">
      <c r="A113" s="50" t="s">
        <v>43</v>
      </c>
      <c r="B113" s="21">
        <v>2022</v>
      </c>
      <c r="C113" s="54">
        <v>25044000000</v>
      </c>
      <c r="D113" s="48">
        <v>397783000000</v>
      </c>
      <c r="E113" s="48">
        <v>222851000000</v>
      </c>
      <c r="F113" s="40">
        <f t="shared" si="5"/>
        <v>645678000000</v>
      </c>
      <c r="G113" s="23">
        <v>4068970000000</v>
      </c>
      <c r="H113" s="23">
        <v>4020980000000</v>
      </c>
      <c r="I113">
        <f t="shared" si="6"/>
        <v>0.15868340145048992</v>
      </c>
      <c r="J113">
        <f t="shared" si="7"/>
        <v>2.4576244110917506E-13</v>
      </c>
      <c r="K113">
        <f t="shared" si="8"/>
        <v>0.98820586045117065</v>
      </c>
      <c r="L113">
        <v>8.5999999999999993E-2</v>
      </c>
      <c r="M113" s="70" t="s">
        <v>242</v>
      </c>
      <c r="N113">
        <v>2.5999999999999999E-2</v>
      </c>
      <c r="O113" s="71">
        <f t="shared" si="9"/>
        <v>0.30253654257579854</v>
      </c>
    </row>
    <row r="114" spans="1:15" x14ac:dyDescent="0.25">
      <c r="A114" s="50"/>
      <c r="B114" s="21">
        <v>2023</v>
      </c>
      <c r="C114" s="55">
        <v>33769000000</v>
      </c>
      <c r="D114" s="47">
        <v>387916000000</v>
      </c>
      <c r="E114" s="48">
        <v>204595000000</v>
      </c>
      <c r="F114" s="40">
        <f t="shared" si="5"/>
        <v>626280000000</v>
      </c>
      <c r="G114" s="23">
        <v>4081442000000</v>
      </c>
      <c r="H114" s="23">
        <v>3865523000000</v>
      </c>
      <c r="I114">
        <f t="shared" si="6"/>
        <v>0.15344576745179767</v>
      </c>
      <c r="J114">
        <f t="shared" si="7"/>
        <v>2.4501144448457188E-13</v>
      </c>
      <c r="K114">
        <f t="shared" si="8"/>
        <v>0.94709737391833571</v>
      </c>
      <c r="L114">
        <v>8.5999999999999993E-2</v>
      </c>
      <c r="M114" s="70" t="s">
        <v>243</v>
      </c>
      <c r="N114">
        <v>2.5999999999999999E-2</v>
      </c>
      <c r="O114" s="71">
        <f t="shared" si="9"/>
        <v>0.30088454660011021</v>
      </c>
    </row>
    <row r="115" spans="1:15" x14ac:dyDescent="0.25">
      <c r="A115" s="50" t="s">
        <v>28</v>
      </c>
      <c r="B115" s="21">
        <v>2020</v>
      </c>
      <c r="C115" s="47">
        <v>1368765000000</v>
      </c>
      <c r="D115" s="46">
        <v>1051424000000</v>
      </c>
      <c r="E115" s="46">
        <v>4357209000000</v>
      </c>
      <c r="F115" s="40">
        <f t="shared" si="5"/>
        <v>6777398000000</v>
      </c>
      <c r="G115" s="23">
        <v>20649371000000</v>
      </c>
      <c r="H115" s="23">
        <v>42922563000000</v>
      </c>
      <c r="I115">
        <f t="shared" si="6"/>
        <v>0.32821329037092706</v>
      </c>
      <c r="J115">
        <f t="shared" si="7"/>
        <v>4.842762522887501E-14</v>
      </c>
      <c r="K115">
        <f t="shared" si="8"/>
        <v>2.0786377948267769</v>
      </c>
      <c r="L115">
        <v>8.5999999999999993E-2</v>
      </c>
      <c r="M115" s="70" t="s">
        <v>244</v>
      </c>
      <c r="N115">
        <v>2.5999999999999999E-2</v>
      </c>
      <c r="O115" s="71">
        <f t="shared" si="9"/>
        <v>0.17765033906575881</v>
      </c>
    </row>
    <row r="116" spans="1:15" x14ac:dyDescent="0.25">
      <c r="A116" s="51"/>
      <c r="B116" s="21">
        <v>2021</v>
      </c>
      <c r="C116" s="48">
        <v>860127000000</v>
      </c>
      <c r="D116" s="46">
        <v>1323599000000</v>
      </c>
      <c r="E116" s="46">
        <v>4084012000000</v>
      </c>
      <c r="F116" s="40">
        <f t="shared" si="5"/>
        <v>6267738000000</v>
      </c>
      <c r="G116" s="23">
        <v>20534632000000</v>
      </c>
      <c r="H116" s="23">
        <v>42972474000000</v>
      </c>
      <c r="I116">
        <f t="shared" si="6"/>
        <v>0.30522767585998134</v>
      </c>
      <c r="J116">
        <f t="shared" si="7"/>
        <v>4.8698218697077213E-14</v>
      </c>
      <c r="K116">
        <f t="shared" si="8"/>
        <v>2.0926829368064643</v>
      </c>
      <c r="L116">
        <v>8.5999999999999993E-2</v>
      </c>
      <c r="M116" s="70" t="s">
        <v>245</v>
      </c>
      <c r="N116">
        <v>2.5999999999999999E-2</v>
      </c>
      <c r="O116" s="71">
        <f t="shared" si="9"/>
        <v>0.17822563811441311</v>
      </c>
    </row>
    <row r="117" spans="1:15" x14ac:dyDescent="0.25">
      <c r="A117" s="51"/>
      <c r="B117" s="21">
        <v>2022</v>
      </c>
      <c r="C117" s="48">
        <v>727107000000</v>
      </c>
      <c r="D117" s="46">
        <v>2315686000000</v>
      </c>
      <c r="E117" s="46">
        <v>3544052000000</v>
      </c>
      <c r="F117" s="40">
        <f t="shared" si="5"/>
        <v>6586845000000</v>
      </c>
      <c r="G117" s="23">
        <v>19068532000000</v>
      </c>
      <c r="H117" s="23">
        <v>39545959000000</v>
      </c>
      <c r="I117">
        <f t="shared" si="6"/>
        <v>0.34543010442544819</v>
      </c>
      <c r="J117">
        <f t="shared" si="7"/>
        <v>5.2442421891732408E-14</v>
      </c>
      <c r="K117">
        <f t="shared" si="8"/>
        <v>2.0738858659911523</v>
      </c>
      <c r="L117">
        <v>8.5999999999999993E-2</v>
      </c>
      <c r="M117" s="70" t="s">
        <v>246</v>
      </c>
      <c r="N117">
        <v>2.5999999999999999E-2</v>
      </c>
      <c r="O117" s="71">
        <f t="shared" si="9"/>
        <v>0.18064441990839394</v>
      </c>
    </row>
    <row r="118" spans="1:15" x14ac:dyDescent="0.25">
      <c r="A118" s="51"/>
      <c r="B118" s="21">
        <v>2023</v>
      </c>
      <c r="C118" s="48">
        <v>1145962000000</v>
      </c>
      <c r="D118" s="46">
        <v>2097971000000</v>
      </c>
      <c r="E118" s="46">
        <v>3919656000000</v>
      </c>
      <c r="F118" s="40">
        <f t="shared" si="5"/>
        <v>7163589000000</v>
      </c>
      <c r="G118" s="23">
        <v>18318114000000</v>
      </c>
      <c r="H118" s="23">
        <v>41218881000000</v>
      </c>
      <c r="I118">
        <f t="shared" si="6"/>
        <v>0.39106585972769903</v>
      </c>
      <c r="J118">
        <f t="shared" si="7"/>
        <v>5.4590772827377314E-14</v>
      </c>
      <c r="K118">
        <f t="shared" si="8"/>
        <v>2.2501705688696991</v>
      </c>
      <c r="L118">
        <v>8.5999999999999993E-2</v>
      </c>
      <c r="M118" s="70" t="s">
        <v>247</v>
      </c>
      <c r="N118">
        <v>2.5999999999999999E-2</v>
      </c>
      <c r="O118" s="71">
        <f t="shared" si="9"/>
        <v>0.18689609234032756</v>
      </c>
    </row>
    <row r="119" spans="1:15" x14ac:dyDescent="0.25">
      <c r="A119" s="51" t="s">
        <v>29</v>
      </c>
      <c r="B119" s="21">
        <v>2020</v>
      </c>
      <c r="C119" s="46">
        <v>3752826550</v>
      </c>
      <c r="D119" s="46">
        <v>132830942</v>
      </c>
      <c r="E119" s="46">
        <v>152813096675</v>
      </c>
      <c r="F119" s="40">
        <f t="shared" si="5"/>
        <v>156698754167</v>
      </c>
      <c r="G119" s="23">
        <v>5348826322351</v>
      </c>
      <c r="H119" s="23">
        <v>2136286045964</v>
      </c>
      <c r="I119">
        <f t="shared" si="6"/>
        <v>2.9295913668426106E-2</v>
      </c>
      <c r="J119">
        <f t="shared" si="7"/>
        <v>1.8695690226869515E-13</v>
      </c>
      <c r="K119">
        <f t="shared" si="8"/>
        <v>0.39939342151326873</v>
      </c>
      <c r="L119">
        <v>8.5999999999999993E-2</v>
      </c>
      <c r="M119" s="70" t="s">
        <v>248</v>
      </c>
      <c r="N119">
        <v>2.5999999999999999E-2</v>
      </c>
      <c r="O119" s="71">
        <f t="shared" si="9"/>
        <v>0.24156284737882136</v>
      </c>
    </row>
    <row r="120" spans="1:15" x14ac:dyDescent="0.25">
      <c r="A120" s="2"/>
      <c r="B120" s="21">
        <v>2021</v>
      </c>
      <c r="C120" s="46">
        <v>5472439420</v>
      </c>
      <c r="D120" s="46">
        <v>3747611727</v>
      </c>
      <c r="E120" s="46">
        <v>163621989667</v>
      </c>
      <c r="F120" s="40">
        <f t="shared" si="5"/>
        <v>172842040814</v>
      </c>
      <c r="G120" s="23">
        <v>5856758922140</v>
      </c>
      <c r="H120" s="23">
        <v>2968618441357</v>
      </c>
      <c r="I120">
        <f t="shared" si="6"/>
        <v>2.9511551202938243E-2</v>
      </c>
      <c r="J120">
        <f t="shared" si="7"/>
        <v>1.7074289949339595E-13</v>
      </c>
      <c r="K120">
        <f t="shared" si="8"/>
        <v>0.50687052016685996</v>
      </c>
      <c r="L120">
        <v>8.5999999999999993E-2</v>
      </c>
      <c r="M120" s="70" t="s">
        <v>249</v>
      </c>
      <c r="N120">
        <v>2.5999999999999999E-2</v>
      </c>
      <c r="O120" s="71">
        <f t="shared" si="9"/>
        <v>0.23176650780223484</v>
      </c>
    </row>
  </sheetData>
  <mergeCells count="12">
    <mergeCell ref="A1:A2"/>
    <mergeCell ref="B1:B2"/>
    <mergeCell ref="O1:O2"/>
    <mergeCell ref="N1:N2"/>
    <mergeCell ref="M1:M2"/>
    <mergeCell ref="L1:L2"/>
    <mergeCell ref="F1:F2"/>
    <mergeCell ref="G1:G2"/>
    <mergeCell ref="H1:H2"/>
    <mergeCell ref="E1:E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workbookViewId="0">
      <selection activeCell="G24" sqref="G24"/>
    </sheetView>
  </sheetViews>
  <sheetFormatPr defaultRowHeight="15" x14ac:dyDescent="0.25"/>
  <cols>
    <col min="1" max="1" width="29" bestFit="1" customWidth="1"/>
    <col min="2" max="2" width="12" bestFit="1" customWidth="1"/>
  </cols>
  <sheetData>
    <row r="1" spans="1:4" x14ac:dyDescent="0.25">
      <c r="A1" t="s">
        <v>250</v>
      </c>
    </row>
    <row r="3" spans="1:4" x14ac:dyDescent="0.25">
      <c r="A3" t="s">
        <v>251</v>
      </c>
      <c r="B3" t="s">
        <v>252</v>
      </c>
      <c r="D3" t="s">
        <v>267</v>
      </c>
    </row>
    <row r="4" spans="1:4" x14ac:dyDescent="0.25">
      <c r="A4">
        <v>0.22043623291732095</v>
      </c>
      <c r="B4">
        <v>0.23479169317543408</v>
      </c>
      <c r="D4" s="71">
        <f>A4+B4</f>
        <v>0.45522792609275503</v>
      </c>
    </row>
    <row r="5" spans="1:4" x14ac:dyDescent="0.25">
      <c r="A5">
        <v>0.20633190891274958</v>
      </c>
      <c r="B5">
        <v>0.21974618582949912</v>
      </c>
      <c r="D5" s="71">
        <f t="shared" ref="D5:D68" si="0">A5+B5</f>
        <v>0.42607809474224867</v>
      </c>
    </row>
    <row r="6" spans="1:4" x14ac:dyDescent="0.25">
      <c r="A6">
        <v>0.14939674571302999</v>
      </c>
      <c r="B6">
        <v>0.21801009152843714</v>
      </c>
      <c r="D6" s="71">
        <f t="shared" si="0"/>
        <v>0.36740683724146717</v>
      </c>
    </row>
    <row r="7" spans="1:4" x14ac:dyDescent="0.25">
      <c r="A7">
        <v>0.12281840343144979</v>
      </c>
      <c r="B7">
        <v>0.21737462449691172</v>
      </c>
      <c r="D7" s="71">
        <f t="shared" si="0"/>
        <v>0.34019302792836148</v>
      </c>
    </row>
    <row r="8" spans="1:4" x14ac:dyDescent="0.25">
      <c r="A8">
        <v>9.8540511501031144E-2</v>
      </c>
      <c r="B8">
        <v>0.18871077088574068</v>
      </c>
      <c r="D8" s="71">
        <f t="shared" si="0"/>
        <v>0.28725128238677183</v>
      </c>
    </row>
    <row r="9" spans="1:4" x14ac:dyDescent="0.25">
      <c r="A9">
        <v>0.21457513342169324</v>
      </c>
      <c r="B9">
        <v>0.14862790886189037</v>
      </c>
      <c r="D9" s="71">
        <f t="shared" si="0"/>
        <v>0.36320304228358358</v>
      </c>
    </row>
    <row r="10" spans="1:4" x14ac:dyDescent="0.25">
      <c r="A10">
        <v>1.2162745666782993E-2</v>
      </c>
      <c r="B10">
        <v>0.15221588701371982</v>
      </c>
      <c r="D10" s="71">
        <f t="shared" si="0"/>
        <v>0.16437863268050282</v>
      </c>
    </row>
    <row r="11" spans="1:4" x14ac:dyDescent="0.25">
      <c r="A11">
        <v>-0.13997361181056861</v>
      </c>
      <c r="B11">
        <v>0.14746345948969453</v>
      </c>
      <c r="D11" s="71">
        <f t="shared" si="0"/>
        <v>7.4898476791259161E-3</v>
      </c>
    </row>
    <row r="12" spans="1:4" x14ac:dyDescent="0.25">
      <c r="A12">
        <v>0.27444293793546382</v>
      </c>
      <c r="B12">
        <v>0.16002544808957561</v>
      </c>
      <c r="D12" s="71">
        <f t="shared" si="0"/>
        <v>0.43446838602503945</v>
      </c>
    </row>
    <row r="13" spans="1:4" x14ac:dyDescent="0.25">
      <c r="A13">
        <v>0.1792827765174983</v>
      </c>
      <c r="B13">
        <v>0.10572636284910314</v>
      </c>
      <c r="D13" s="71">
        <f t="shared" si="0"/>
        <v>0.28500913936660144</v>
      </c>
    </row>
    <row r="14" spans="1:4" x14ac:dyDescent="0.25">
      <c r="A14">
        <v>8.8359074630994877E-2</v>
      </c>
      <c r="B14">
        <v>0.25865134720784277</v>
      </c>
      <c r="D14" s="71">
        <f t="shared" si="0"/>
        <v>0.34701042183883768</v>
      </c>
    </row>
    <row r="15" spans="1:4" x14ac:dyDescent="0.25">
      <c r="A15">
        <v>1.3509738709796382E-2</v>
      </c>
      <c r="B15">
        <v>0.25144651224862552</v>
      </c>
      <c r="D15" s="71">
        <f t="shared" si="0"/>
        <v>0.2649562509584219</v>
      </c>
    </row>
    <row r="16" spans="1:4" x14ac:dyDescent="0.25">
      <c r="A16">
        <v>0.11569052373571673</v>
      </c>
      <c r="B16">
        <v>0.23666871516542998</v>
      </c>
      <c r="D16" s="71">
        <f t="shared" si="0"/>
        <v>0.35235923890114673</v>
      </c>
    </row>
    <row r="17" spans="1:4" x14ac:dyDescent="0.25">
      <c r="A17">
        <v>7.3083072251819259E-2</v>
      </c>
      <c r="B17">
        <v>8.8273094884094405E-2</v>
      </c>
      <c r="D17" s="71">
        <f t="shared" si="0"/>
        <v>0.16135616713591366</v>
      </c>
    </row>
    <row r="18" spans="1:4" x14ac:dyDescent="0.25">
      <c r="A18">
        <v>7.3411327816177221E-2</v>
      </c>
      <c r="B18">
        <v>8.8031227828639994E-2</v>
      </c>
      <c r="D18" s="71">
        <f t="shared" si="0"/>
        <v>0.16144255564481721</v>
      </c>
    </row>
    <row r="19" spans="1:4" x14ac:dyDescent="0.25">
      <c r="A19">
        <v>7.1564726971053164E-2</v>
      </c>
      <c r="B19">
        <v>8.782038494736237E-2</v>
      </c>
      <c r="D19" s="71">
        <f t="shared" si="0"/>
        <v>0.15938511191841553</v>
      </c>
    </row>
    <row r="20" spans="1:4" x14ac:dyDescent="0.25">
      <c r="A20">
        <v>7.1114751839123705E-2</v>
      </c>
      <c r="B20">
        <v>8.7856091625312618E-2</v>
      </c>
      <c r="D20" s="71">
        <f t="shared" si="0"/>
        <v>0.15897084346443632</v>
      </c>
    </row>
    <row r="21" spans="1:4" x14ac:dyDescent="0.25">
      <c r="A21">
        <v>7.3284357775083228E-2</v>
      </c>
      <c r="B21">
        <v>8.8043739706537658E-2</v>
      </c>
      <c r="D21" s="71">
        <f t="shared" si="0"/>
        <v>0.16132809748162089</v>
      </c>
    </row>
    <row r="22" spans="1:4" x14ac:dyDescent="0.25">
      <c r="A22">
        <v>7.2965765455821258E-2</v>
      </c>
      <c r="B22">
        <v>8.7954912116076187E-2</v>
      </c>
      <c r="D22" s="71">
        <f t="shared" si="0"/>
        <v>0.16092067757189743</v>
      </c>
    </row>
    <row r="23" spans="1:4" x14ac:dyDescent="0.25">
      <c r="A23">
        <v>7.2164627645522852E-2</v>
      </c>
      <c r="B23">
        <v>8.7835490296791427E-2</v>
      </c>
      <c r="D23" s="71">
        <f t="shared" si="0"/>
        <v>0.16000011794231428</v>
      </c>
    </row>
    <row r="24" spans="1:4" x14ac:dyDescent="0.25">
      <c r="A24">
        <v>7.3236085230681092E-2</v>
      </c>
      <c r="B24">
        <v>8.7797248928598901E-2</v>
      </c>
      <c r="D24" s="71">
        <f t="shared" si="0"/>
        <v>0.16103333415928001</v>
      </c>
    </row>
    <row r="25" spans="1:4" x14ac:dyDescent="0.25">
      <c r="A25">
        <v>7.0445665198136012E-2</v>
      </c>
      <c r="B25">
        <v>8.7993535334206063E-2</v>
      </c>
      <c r="D25" s="71">
        <f t="shared" si="0"/>
        <v>0.15843920053234206</v>
      </c>
    </row>
    <row r="26" spans="1:4" x14ac:dyDescent="0.25">
      <c r="A26">
        <v>7.3294994306062067E-2</v>
      </c>
      <c r="B26">
        <v>8.823049605145622E-2</v>
      </c>
      <c r="D26" s="71">
        <f t="shared" si="0"/>
        <v>0.16152549035751829</v>
      </c>
    </row>
    <row r="27" spans="1:4" x14ac:dyDescent="0.25">
      <c r="A27">
        <v>7.3382738205364645E-2</v>
      </c>
      <c r="B27">
        <v>8.8152645336058141E-2</v>
      </c>
      <c r="D27" s="71">
        <f t="shared" si="0"/>
        <v>0.16153538354142277</v>
      </c>
    </row>
    <row r="28" spans="1:4" x14ac:dyDescent="0.25">
      <c r="A28">
        <v>7.270050399173883E-2</v>
      </c>
      <c r="B28">
        <v>8.9238027816629928E-2</v>
      </c>
      <c r="D28" s="71">
        <f t="shared" si="0"/>
        <v>0.16193853180836876</v>
      </c>
    </row>
    <row r="29" spans="1:4" x14ac:dyDescent="0.25">
      <c r="A29">
        <v>6.8631681314043583E-2</v>
      </c>
      <c r="B29">
        <v>8.8791449802651162E-2</v>
      </c>
      <c r="D29" s="71">
        <f t="shared" si="0"/>
        <v>0.15742313111669476</v>
      </c>
    </row>
    <row r="30" spans="1:4" x14ac:dyDescent="0.25">
      <c r="A30">
        <v>9.5325091430395831E-2</v>
      </c>
      <c r="B30">
        <v>0.21061208135380302</v>
      </c>
      <c r="D30" s="71">
        <f t="shared" si="0"/>
        <v>0.30593717278419885</v>
      </c>
    </row>
    <row r="31" spans="1:4" x14ac:dyDescent="0.25">
      <c r="A31">
        <v>7.7726362318726719E-2</v>
      </c>
      <c r="B31">
        <v>0.23216119800502649</v>
      </c>
      <c r="D31" s="71">
        <f t="shared" si="0"/>
        <v>0.3098875603237532</v>
      </c>
    </row>
    <row r="32" spans="1:4" x14ac:dyDescent="0.25">
      <c r="A32">
        <v>8.0832554640249174E-2</v>
      </c>
      <c r="B32">
        <v>0.12779246564920541</v>
      </c>
      <c r="D32" s="71">
        <f t="shared" si="0"/>
        <v>0.20862502028945457</v>
      </c>
    </row>
    <row r="33" spans="1:4" x14ac:dyDescent="0.25">
      <c r="A33">
        <v>7.4293852249204761E-2</v>
      </c>
      <c r="B33">
        <v>8.7761415937215273E-2</v>
      </c>
      <c r="D33" s="71">
        <f t="shared" si="0"/>
        <v>0.16205526818642002</v>
      </c>
    </row>
    <row r="34" spans="1:4" x14ac:dyDescent="0.25">
      <c r="A34">
        <v>6.9398651250581367E-2</v>
      </c>
      <c r="B34">
        <v>8.7571183368752081E-2</v>
      </c>
      <c r="D34" s="71">
        <f t="shared" si="0"/>
        <v>0.15696983461933345</v>
      </c>
    </row>
    <row r="35" spans="1:4" x14ac:dyDescent="0.25">
      <c r="A35">
        <v>7.0561319812922352E-2</v>
      </c>
      <c r="B35">
        <v>8.7550847706195728E-2</v>
      </c>
      <c r="D35" s="71">
        <f t="shared" si="0"/>
        <v>0.15811216751911808</v>
      </c>
    </row>
    <row r="36" spans="1:4" x14ac:dyDescent="0.25">
      <c r="A36">
        <v>7.2171285634782686E-2</v>
      </c>
      <c r="B36">
        <v>8.7536739647357587E-2</v>
      </c>
      <c r="D36" s="71">
        <f t="shared" si="0"/>
        <v>0.15970802528214029</v>
      </c>
    </row>
    <row r="37" spans="1:4" x14ac:dyDescent="0.25">
      <c r="A37">
        <v>0.12757109070882999</v>
      </c>
      <c r="B37">
        <v>0.88282082077096002</v>
      </c>
      <c r="D37" s="71">
        <f t="shared" si="0"/>
        <v>1.0103919114797901</v>
      </c>
    </row>
    <row r="38" spans="1:4" x14ac:dyDescent="0.25">
      <c r="A38">
        <v>4.7261747220270003E-2</v>
      </c>
      <c r="B38">
        <v>0.47018874458227</v>
      </c>
      <c r="D38" s="71">
        <f t="shared" si="0"/>
        <v>0.51745049180253999</v>
      </c>
    </row>
    <row r="39" spans="1:4" x14ac:dyDescent="0.25">
      <c r="A39">
        <v>8.7858513484506337E-2</v>
      </c>
      <c r="B39">
        <v>0.1036150430165997</v>
      </c>
      <c r="D39" s="71">
        <f t="shared" si="0"/>
        <v>0.19147355650110603</v>
      </c>
    </row>
    <row r="40" spans="1:4" x14ac:dyDescent="0.25">
      <c r="A40">
        <v>7.2236829093434124E-2</v>
      </c>
      <c r="B40">
        <v>0.10139903820672037</v>
      </c>
      <c r="D40" s="71">
        <f t="shared" si="0"/>
        <v>0.17363586730015451</v>
      </c>
    </row>
    <row r="41" spans="1:4" x14ac:dyDescent="0.25">
      <c r="A41">
        <v>6.8247369900327162E-2</v>
      </c>
      <c r="B41">
        <v>0.10187058145873899</v>
      </c>
      <c r="D41" s="71">
        <f t="shared" si="0"/>
        <v>0.17011795135906616</v>
      </c>
    </row>
    <row r="42" spans="1:4" x14ac:dyDescent="0.25">
      <c r="A42">
        <v>7.7745529790672868E-2</v>
      </c>
      <c r="B42">
        <v>0.10204103481967715</v>
      </c>
      <c r="D42" s="71">
        <f t="shared" si="0"/>
        <v>0.17978656461035003</v>
      </c>
    </row>
    <row r="43" spans="1:4" x14ac:dyDescent="0.25">
      <c r="A43">
        <v>7.5480143899780056E-2</v>
      </c>
      <c r="B43">
        <v>0.11776676187574997</v>
      </c>
      <c r="D43" s="71">
        <f t="shared" si="0"/>
        <v>0.19324690577553003</v>
      </c>
    </row>
    <row r="44" spans="1:4" x14ac:dyDescent="0.25">
      <c r="A44">
        <v>8.5826384868837147E-2</v>
      </c>
      <c r="B44">
        <v>0.1129186852579346</v>
      </c>
      <c r="D44" s="71">
        <f t="shared" si="0"/>
        <v>0.19874507012677173</v>
      </c>
    </row>
    <row r="45" spans="1:4" x14ac:dyDescent="0.25">
      <c r="A45">
        <v>7.5655889106977542E-2</v>
      </c>
      <c r="B45">
        <v>0.11112723675586227</v>
      </c>
      <c r="D45" s="71">
        <f t="shared" si="0"/>
        <v>0.18678312586283979</v>
      </c>
    </row>
    <row r="46" spans="1:4" x14ac:dyDescent="0.25">
      <c r="A46">
        <v>9.656385518838359E-2</v>
      </c>
      <c r="B46">
        <v>0.11131463896252664</v>
      </c>
      <c r="D46" s="71">
        <f t="shared" si="0"/>
        <v>0.20787849415091023</v>
      </c>
    </row>
    <row r="47" spans="1:4" x14ac:dyDescent="0.25">
      <c r="A47">
        <v>8.9115374432548161E-2</v>
      </c>
      <c r="B47">
        <v>0.11019509205096376</v>
      </c>
      <c r="D47" s="71">
        <f t="shared" si="0"/>
        <v>0.19931046648351192</v>
      </c>
    </row>
    <row r="48" spans="1:4" x14ac:dyDescent="0.25">
      <c r="A48">
        <v>0.11558813740857074</v>
      </c>
      <c r="B48">
        <v>0.19699449457596621</v>
      </c>
      <c r="D48" s="71">
        <f t="shared" si="0"/>
        <v>0.31258263198453695</v>
      </c>
    </row>
    <row r="49" spans="1:4" x14ac:dyDescent="0.25">
      <c r="A49">
        <v>0.17704126460336339</v>
      </c>
      <c r="B49">
        <v>0.21112853057732164</v>
      </c>
      <c r="D49" s="71">
        <f t="shared" si="0"/>
        <v>0.38816979518068506</v>
      </c>
    </row>
    <row r="50" spans="1:4" x14ac:dyDescent="0.25">
      <c r="A50">
        <v>0.12473536139622621</v>
      </c>
      <c r="B50">
        <v>0.11509189476367497</v>
      </c>
      <c r="D50" s="71">
        <f t="shared" si="0"/>
        <v>0.23982725615990119</v>
      </c>
    </row>
    <row r="51" spans="1:4" x14ac:dyDescent="0.25">
      <c r="A51">
        <v>9.4598727132177901E-2</v>
      </c>
      <c r="B51">
        <v>0.10922503682933921</v>
      </c>
      <c r="D51" s="71">
        <f t="shared" si="0"/>
        <v>0.20382376396151711</v>
      </c>
    </row>
    <row r="52" spans="1:4" x14ac:dyDescent="0.25">
      <c r="A52">
        <v>0.66962939657800002</v>
      </c>
      <c r="B52">
        <v>0.12181322317810001</v>
      </c>
      <c r="D52" s="71">
        <f t="shared" si="0"/>
        <v>0.79144261975609997</v>
      </c>
    </row>
    <row r="53" spans="1:4" x14ac:dyDescent="0.25">
      <c r="A53">
        <v>-0.73909071529632997</v>
      </c>
      <c r="B53">
        <v>0.64117051168740002</v>
      </c>
      <c r="D53" s="71">
        <f t="shared" si="0"/>
        <v>-9.7920203608929945E-2</v>
      </c>
    </row>
    <row r="54" spans="1:4" x14ac:dyDescent="0.25">
      <c r="A54">
        <v>0.29112981427649998</v>
      </c>
      <c r="B54">
        <v>0.29343088594470002</v>
      </c>
      <c r="D54" s="71">
        <f t="shared" si="0"/>
        <v>0.58456070022119999</v>
      </c>
    </row>
    <row r="55" spans="1:4" x14ac:dyDescent="0.25">
      <c r="A55">
        <v>0.79850246329209995</v>
      </c>
      <c r="B55">
        <v>0.72081056235209995</v>
      </c>
      <c r="D55" s="71">
        <f t="shared" si="0"/>
        <v>1.5193130256442</v>
      </c>
    </row>
    <row r="56" spans="1:4" x14ac:dyDescent="0.25">
      <c r="A56">
        <v>8.7899117894924439E-2</v>
      </c>
      <c r="B56">
        <v>0.10879757714836152</v>
      </c>
      <c r="D56" s="71">
        <f t="shared" si="0"/>
        <v>0.19669669504328596</v>
      </c>
    </row>
    <row r="57" spans="1:4" x14ac:dyDescent="0.25">
      <c r="A57">
        <v>0.10819710181647847</v>
      </c>
      <c r="B57">
        <v>0.10823587573293114</v>
      </c>
      <c r="D57" s="71">
        <f t="shared" si="0"/>
        <v>0.2164329775494096</v>
      </c>
    </row>
    <row r="58" spans="1:4" x14ac:dyDescent="0.25">
      <c r="A58">
        <v>8.9909047959453786E-2</v>
      </c>
      <c r="B58">
        <v>0.10638443920158333</v>
      </c>
      <c r="D58" s="71">
        <f t="shared" si="0"/>
        <v>0.19629348716103712</v>
      </c>
    </row>
    <row r="59" spans="1:4" x14ac:dyDescent="0.25">
      <c r="A59">
        <v>6.2842686868787689E-2</v>
      </c>
      <c r="B59">
        <v>0.16297456974012842</v>
      </c>
      <c r="D59" s="71">
        <f t="shared" si="0"/>
        <v>0.22581725660891611</v>
      </c>
    </row>
    <row r="60" spans="1:4" x14ac:dyDescent="0.25">
      <c r="A60">
        <v>0.31959592654962216</v>
      </c>
      <c r="B60">
        <v>0.15542583463168311</v>
      </c>
      <c r="D60" s="71">
        <f t="shared" si="0"/>
        <v>0.47502176118130524</v>
      </c>
    </row>
    <row r="61" spans="1:4" x14ac:dyDescent="0.25">
      <c r="A61">
        <v>0.1740772054440855</v>
      </c>
      <c r="B61">
        <v>0.15000911453418711</v>
      </c>
      <c r="D61" s="71">
        <f t="shared" si="0"/>
        <v>0.32408631997827264</v>
      </c>
    </row>
    <row r="62" spans="1:4" x14ac:dyDescent="0.25">
      <c r="A62">
        <v>0.14091791338630133</v>
      </c>
      <c r="B62">
        <v>0.14904864597521508</v>
      </c>
      <c r="D62" s="71">
        <f t="shared" si="0"/>
        <v>0.28996655936151638</v>
      </c>
    </row>
    <row r="63" spans="1:4" x14ac:dyDescent="0.25">
      <c r="A63">
        <v>0.13967757112083218</v>
      </c>
      <c r="B63">
        <v>0.12898285882568977</v>
      </c>
      <c r="D63" s="71">
        <f t="shared" si="0"/>
        <v>0.26866042994652195</v>
      </c>
    </row>
    <row r="64" spans="1:4" x14ac:dyDescent="0.25">
      <c r="A64">
        <v>0.10632841238898739</v>
      </c>
      <c r="B64">
        <v>0.164841048118928</v>
      </c>
      <c r="D64" s="71">
        <f t="shared" si="0"/>
        <v>0.27116946050791541</v>
      </c>
    </row>
    <row r="65" spans="1:4" x14ac:dyDescent="0.25">
      <c r="A65">
        <v>8.5132323206114441E-2</v>
      </c>
      <c r="B65">
        <v>0.10692025949476457</v>
      </c>
      <c r="D65" s="71">
        <f t="shared" si="0"/>
        <v>0.19205258270087899</v>
      </c>
    </row>
    <row r="66" spans="1:4" x14ac:dyDescent="0.25">
      <c r="A66">
        <v>0.13268195854522313</v>
      </c>
      <c r="B66">
        <v>0.10066210152837382</v>
      </c>
      <c r="D66" s="71">
        <f t="shared" si="0"/>
        <v>0.23334406007359695</v>
      </c>
    </row>
    <row r="67" spans="1:4" x14ac:dyDescent="0.25">
      <c r="A67">
        <v>7.690048713401397E-2</v>
      </c>
      <c r="B67">
        <v>9.6883622493174074E-2</v>
      </c>
      <c r="D67" s="71">
        <f t="shared" si="0"/>
        <v>0.17378410962718804</v>
      </c>
    </row>
    <row r="68" spans="1:4" x14ac:dyDescent="0.25">
      <c r="A68">
        <v>7.8375561788082471E-2</v>
      </c>
      <c r="B68">
        <v>9.7565687595827941E-2</v>
      </c>
      <c r="D68" s="71">
        <f t="shared" si="0"/>
        <v>0.17594124938391043</v>
      </c>
    </row>
    <row r="69" spans="1:4" x14ac:dyDescent="0.25">
      <c r="A69">
        <v>6.8723223591645441E-2</v>
      </c>
      <c r="B69">
        <v>9.9251043767812686E-2</v>
      </c>
      <c r="D69" s="71">
        <f t="shared" ref="D69:D120" si="1">A69+B69</f>
        <v>0.16797426735945814</v>
      </c>
    </row>
    <row r="70" spans="1:4" x14ac:dyDescent="0.25">
      <c r="A70">
        <v>0.11237309652421637</v>
      </c>
      <c r="B70">
        <v>0.22879793584386682</v>
      </c>
      <c r="D70" s="71">
        <f t="shared" si="1"/>
        <v>0.34117103236808322</v>
      </c>
    </row>
    <row r="71" spans="1:4" x14ac:dyDescent="0.25">
      <c r="A71">
        <v>0.11887266393874965</v>
      </c>
      <c r="B71">
        <v>0.24353452234473252</v>
      </c>
      <c r="D71" s="71">
        <f t="shared" si="1"/>
        <v>0.36240718628348217</v>
      </c>
    </row>
    <row r="72" spans="1:4" x14ac:dyDescent="0.25">
      <c r="A72">
        <v>0.35668913929071167</v>
      </c>
      <c r="B72">
        <v>0.18208195452535528</v>
      </c>
      <c r="D72" s="71">
        <f t="shared" si="1"/>
        <v>0.53877109381606691</v>
      </c>
    </row>
    <row r="73" spans="1:4" x14ac:dyDescent="0.25">
      <c r="A73">
        <v>7.7052300734166301E-2</v>
      </c>
      <c r="B73">
        <v>0.1518661675922415</v>
      </c>
      <c r="D73" s="71">
        <f t="shared" si="1"/>
        <v>0.2289184683264078</v>
      </c>
    </row>
    <row r="74" spans="1:4" x14ac:dyDescent="0.25">
      <c r="A74">
        <v>-1.2569060927465625E-3</v>
      </c>
      <c r="B74">
        <v>0.16087809016225671</v>
      </c>
      <c r="D74" s="71">
        <f t="shared" si="1"/>
        <v>0.15962118406951015</v>
      </c>
    </row>
    <row r="75" spans="1:4" x14ac:dyDescent="0.25">
      <c r="A75">
        <v>7.7123482299956136E-2</v>
      </c>
      <c r="B75">
        <v>0.15643603660754307</v>
      </c>
      <c r="D75" s="71">
        <f t="shared" si="1"/>
        <v>0.23355951890749921</v>
      </c>
    </row>
    <row r="76" spans="1:4" x14ac:dyDescent="0.25">
      <c r="A76">
        <v>0.1530418186710773</v>
      </c>
      <c r="B76">
        <v>0.21567694770204462</v>
      </c>
      <c r="D76" s="71">
        <f t="shared" si="1"/>
        <v>0.36871876637312195</v>
      </c>
    </row>
    <row r="77" spans="1:4" x14ac:dyDescent="0.25">
      <c r="A77">
        <v>0.12472843973030225</v>
      </c>
      <c r="B77">
        <v>0.21346398820432716</v>
      </c>
      <c r="D77" s="71">
        <f t="shared" si="1"/>
        <v>0.33819242793462939</v>
      </c>
    </row>
    <row r="78" spans="1:4" x14ac:dyDescent="0.25">
      <c r="A78">
        <v>0.25057927419027609</v>
      </c>
      <c r="B78">
        <v>0.1417130942483808</v>
      </c>
      <c r="D78" s="71">
        <f t="shared" si="1"/>
        <v>0.39229236843865689</v>
      </c>
    </row>
    <row r="79" spans="1:4" x14ac:dyDescent="0.25">
      <c r="A79">
        <v>-7.6891352480394276E-2</v>
      </c>
      <c r="B79">
        <v>0.1281287059873561</v>
      </c>
      <c r="D79" s="71">
        <f t="shared" si="1"/>
        <v>5.1237353506961819E-2</v>
      </c>
    </row>
    <row r="80" spans="1:4" x14ac:dyDescent="0.25">
      <c r="A80">
        <v>0.12813208067425588</v>
      </c>
      <c r="B80">
        <v>0.13567093770381752</v>
      </c>
      <c r="D80" s="71">
        <f t="shared" si="1"/>
        <v>0.26380301837807341</v>
      </c>
    </row>
    <row r="81" spans="1:4" x14ac:dyDescent="0.25">
      <c r="A81">
        <v>0.1256829584662541</v>
      </c>
      <c r="B81">
        <v>0.1311454189980566</v>
      </c>
      <c r="D81" s="71">
        <f t="shared" si="1"/>
        <v>0.2568283774643107</v>
      </c>
    </row>
    <row r="82" spans="1:4" x14ac:dyDescent="0.25">
      <c r="A82">
        <v>0.15187909740686395</v>
      </c>
      <c r="B82">
        <v>0.10718585811895855</v>
      </c>
      <c r="D82" s="71">
        <f t="shared" si="1"/>
        <v>0.25906495552582248</v>
      </c>
    </row>
    <row r="83" spans="1:4" x14ac:dyDescent="0.25">
      <c r="A83">
        <v>6.5002725055280985E-2</v>
      </c>
      <c r="B83">
        <v>0.10375436600719762</v>
      </c>
      <c r="D83" s="71">
        <f t="shared" si="1"/>
        <v>0.1687570910624786</v>
      </c>
    </row>
    <row r="84" spans="1:4" x14ac:dyDescent="0.25">
      <c r="A84">
        <v>0.13639419429805441</v>
      </c>
      <c r="B84">
        <v>0.12293357283609072</v>
      </c>
      <c r="D84" s="71">
        <f t="shared" si="1"/>
        <v>0.25932776713414513</v>
      </c>
    </row>
    <row r="85" spans="1:4" x14ac:dyDescent="0.25">
      <c r="A85">
        <v>6.5536564109088882E-2</v>
      </c>
      <c r="B85">
        <v>0.11925708387785186</v>
      </c>
      <c r="D85" s="71">
        <f t="shared" si="1"/>
        <v>0.18479364798694076</v>
      </c>
    </row>
    <row r="86" spans="1:4" x14ac:dyDescent="0.25">
      <c r="A86">
        <v>8.6897821072588532E-2</v>
      </c>
      <c r="B86">
        <v>0.11804731214682532</v>
      </c>
      <c r="D86" s="71">
        <f t="shared" si="1"/>
        <v>0.20494513321941385</v>
      </c>
    </row>
    <row r="87" spans="1:4" x14ac:dyDescent="0.25">
      <c r="A87">
        <v>8.7274486228815173E-2</v>
      </c>
      <c r="B87">
        <v>0.11646215885879593</v>
      </c>
      <c r="D87" s="71">
        <f t="shared" si="1"/>
        <v>0.20373664508761111</v>
      </c>
    </row>
    <row r="88" spans="1:4" x14ac:dyDescent="0.25">
      <c r="A88">
        <v>0.15516115004217926</v>
      </c>
      <c r="B88">
        <v>0.21062003380098973</v>
      </c>
      <c r="D88" s="71">
        <f t="shared" si="1"/>
        <v>0.36578118384316899</v>
      </c>
    </row>
    <row r="89" spans="1:4" x14ac:dyDescent="0.25">
      <c r="A89">
        <v>7.6915959132377018E-2</v>
      </c>
      <c r="B89">
        <v>0.10303437570534905</v>
      </c>
      <c r="D89" s="71">
        <f t="shared" si="1"/>
        <v>0.17995033483772607</v>
      </c>
    </row>
    <row r="90" spans="1:4" x14ac:dyDescent="0.25">
      <c r="A90">
        <v>0.34583810759127609</v>
      </c>
      <c r="B90">
        <v>0.2491983096894623</v>
      </c>
      <c r="D90" s="71">
        <f t="shared" si="1"/>
        <v>0.59503641728073842</v>
      </c>
    </row>
    <row r="91" spans="1:4" x14ac:dyDescent="0.25">
      <c r="A91">
        <v>0.12868245577489257</v>
      </c>
      <c r="B91">
        <v>0.2453618166071195</v>
      </c>
      <c r="D91" s="71">
        <f t="shared" si="1"/>
        <v>0.3740442723820121</v>
      </c>
    </row>
    <row r="92" spans="1:4" x14ac:dyDescent="0.25">
      <c r="A92">
        <v>0.31164218669739729</v>
      </c>
      <c r="B92">
        <v>0.59148131250336178</v>
      </c>
      <c r="D92" s="71">
        <f t="shared" si="1"/>
        <v>0.90312349920075907</v>
      </c>
    </row>
    <row r="93" spans="1:4" x14ac:dyDescent="0.25">
      <c r="A93">
        <v>0.17393323681329464</v>
      </c>
      <c r="B93">
        <v>0.22299277066709525</v>
      </c>
      <c r="D93" s="71">
        <f t="shared" si="1"/>
        <v>0.39692600748038986</v>
      </c>
    </row>
    <row r="94" spans="1:4" x14ac:dyDescent="0.25">
      <c r="A94">
        <v>0.10862570647540937</v>
      </c>
      <c r="B94">
        <v>0.22035453323440687</v>
      </c>
      <c r="D94" s="71">
        <f t="shared" si="1"/>
        <v>0.32898023970981627</v>
      </c>
    </row>
    <row r="95" spans="1:4" x14ac:dyDescent="0.25">
      <c r="A95">
        <v>9.0648878906742114E-2</v>
      </c>
      <c r="B95">
        <v>0.17988485863578474</v>
      </c>
      <c r="D95" s="71">
        <f t="shared" si="1"/>
        <v>0.27053373754252685</v>
      </c>
    </row>
    <row r="96" spans="1:4" x14ac:dyDescent="0.25">
      <c r="A96">
        <v>0.1508147099337836</v>
      </c>
      <c r="B96">
        <v>0.17377922908526905</v>
      </c>
      <c r="D96" s="71">
        <f t="shared" si="1"/>
        <v>0.32459393901905265</v>
      </c>
    </row>
    <row r="97" spans="1:4" x14ac:dyDescent="0.25">
      <c r="A97">
        <v>0.11107851064519485</v>
      </c>
      <c r="B97">
        <v>0.10767773369071131</v>
      </c>
      <c r="D97" s="71">
        <f t="shared" si="1"/>
        <v>0.21875624433590615</v>
      </c>
    </row>
    <row r="98" spans="1:4" x14ac:dyDescent="0.25">
      <c r="A98">
        <v>9.8982114034641883E-2</v>
      </c>
      <c r="B98">
        <v>0.12361273121030758</v>
      </c>
      <c r="D98" s="71">
        <f t="shared" si="1"/>
        <v>0.22259484524494946</v>
      </c>
    </row>
    <row r="99" spans="1:4" x14ac:dyDescent="0.25">
      <c r="A99">
        <v>0.28443549817191222</v>
      </c>
      <c r="B99">
        <v>0.36886825752865787</v>
      </c>
      <c r="D99" s="71">
        <f t="shared" si="1"/>
        <v>0.65330375570057009</v>
      </c>
    </row>
    <row r="100" spans="1:4" x14ac:dyDescent="0.25">
      <c r="A100">
        <v>0.1099421890008927</v>
      </c>
      <c r="B100">
        <v>0.14171547769690232</v>
      </c>
      <c r="D100" s="71">
        <f t="shared" si="1"/>
        <v>0.25165766669779499</v>
      </c>
    </row>
    <row r="101" spans="1:4" x14ac:dyDescent="0.25">
      <c r="A101">
        <v>7.9557575869482658E-2</v>
      </c>
      <c r="B101">
        <v>0.11511087554413561</v>
      </c>
      <c r="D101" s="71">
        <f t="shared" si="1"/>
        <v>0.19466845141361827</v>
      </c>
    </row>
    <row r="102" spans="1:4" x14ac:dyDescent="0.25">
      <c r="A102">
        <v>7.7433344465986514E-2</v>
      </c>
      <c r="B102">
        <v>0.11105538013374404</v>
      </c>
      <c r="D102" s="71">
        <f t="shared" si="1"/>
        <v>0.18848872459973054</v>
      </c>
    </row>
    <row r="103" spans="1:4" x14ac:dyDescent="0.25">
      <c r="A103">
        <v>8.1962327846502328E-2</v>
      </c>
      <c r="B103">
        <v>0.10838344071764831</v>
      </c>
      <c r="D103" s="71">
        <f t="shared" si="1"/>
        <v>0.19034576856415064</v>
      </c>
    </row>
    <row r="104" spans="1:4" x14ac:dyDescent="0.25">
      <c r="A104">
        <v>8.393660566798905E-2</v>
      </c>
      <c r="B104">
        <v>0.10793253387774063</v>
      </c>
      <c r="D104" s="71">
        <f t="shared" si="1"/>
        <v>0.19186913954572968</v>
      </c>
    </row>
    <row r="105" spans="1:4" x14ac:dyDescent="0.25">
      <c r="A105">
        <v>0.11649912958638778</v>
      </c>
      <c r="B105">
        <v>0.1054444921324936</v>
      </c>
      <c r="D105" s="71">
        <f t="shared" si="1"/>
        <v>0.22194362171888138</v>
      </c>
    </row>
    <row r="106" spans="1:4" x14ac:dyDescent="0.25">
      <c r="A106">
        <v>0.10427663654181599</v>
      </c>
      <c r="B106">
        <v>0.10351232962928548</v>
      </c>
      <c r="D106" s="71">
        <f t="shared" si="1"/>
        <v>0.20778896617110149</v>
      </c>
    </row>
    <row r="107" spans="1:4" x14ac:dyDescent="0.25">
      <c r="A107">
        <v>0.10550193177652992</v>
      </c>
      <c r="B107">
        <v>0.10223468604120239</v>
      </c>
      <c r="D107" s="71">
        <f t="shared" si="1"/>
        <v>0.20773661781773231</v>
      </c>
    </row>
    <row r="108" spans="1:4" x14ac:dyDescent="0.25">
      <c r="A108">
        <v>0.10947076026027525</v>
      </c>
      <c r="B108">
        <v>0.10273919014958519</v>
      </c>
      <c r="D108" s="71">
        <f t="shared" si="1"/>
        <v>0.21220995040986043</v>
      </c>
    </row>
    <row r="109" spans="1:4" x14ac:dyDescent="0.25">
      <c r="A109">
        <v>8.1322819092224732E-2</v>
      </c>
      <c r="B109">
        <v>0.12013422535181735</v>
      </c>
      <c r="D109" s="71">
        <f t="shared" si="1"/>
        <v>0.20145704444404208</v>
      </c>
    </row>
    <row r="110" spans="1:4" x14ac:dyDescent="0.25">
      <c r="A110">
        <v>7.9499660566216684E-2</v>
      </c>
      <c r="B110">
        <v>0.11432493541213379</v>
      </c>
      <c r="D110" s="71">
        <f t="shared" si="1"/>
        <v>0.19382459597835047</v>
      </c>
    </row>
    <row r="111" spans="1:4" x14ac:dyDescent="0.25">
      <c r="A111">
        <v>7.0395403819424968E-2</v>
      </c>
      <c r="B111">
        <v>0.10120696395118794</v>
      </c>
      <c r="D111" s="71">
        <f t="shared" si="1"/>
        <v>0.17160236777061291</v>
      </c>
    </row>
    <row r="112" spans="1:4" x14ac:dyDescent="0.25">
      <c r="A112">
        <v>8.1558589723085162E-2</v>
      </c>
      <c r="B112">
        <v>0.10220510341715172</v>
      </c>
      <c r="D112" s="71">
        <f t="shared" si="1"/>
        <v>0.18376369314023688</v>
      </c>
    </row>
    <row r="113" spans="1:4" x14ac:dyDescent="0.25">
      <c r="A113">
        <v>0.89532024825765</v>
      </c>
      <c r="B113">
        <v>0.18349436198999999</v>
      </c>
      <c r="D113" s="71">
        <f t="shared" si="1"/>
        <v>1.0788146102476499</v>
      </c>
    </row>
    <row r="114" spans="1:4" x14ac:dyDescent="0.25">
      <c r="A114">
        <v>0.19195556333560237</v>
      </c>
      <c r="B114">
        <v>0.30253654257579854</v>
      </c>
      <c r="D114" s="71">
        <f t="shared" si="1"/>
        <v>0.49449210591140091</v>
      </c>
    </row>
    <row r="115" spans="1:4" x14ac:dyDescent="0.25">
      <c r="A115">
        <v>0.20005679550160607</v>
      </c>
      <c r="B115">
        <v>0.30088454660011021</v>
      </c>
      <c r="D115" s="71">
        <f t="shared" si="1"/>
        <v>0.50094134210171626</v>
      </c>
    </row>
    <row r="116" spans="1:4" x14ac:dyDescent="0.25">
      <c r="A116">
        <v>0.2358801885803527</v>
      </c>
      <c r="B116">
        <v>0.17765033906575881</v>
      </c>
      <c r="D116" s="71">
        <f t="shared" si="1"/>
        <v>0.41353052764611153</v>
      </c>
    </row>
    <row r="117" spans="1:4" x14ac:dyDescent="0.25">
      <c r="A117">
        <v>0.29167674105606889</v>
      </c>
      <c r="B117">
        <v>0.17822563811441311</v>
      </c>
      <c r="D117" s="71">
        <f t="shared" si="1"/>
        <v>0.469902379170482</v>
      </c>
    </row>
    <row r="118" spans="1:4" x14ac:dyDescent="0.25">
      <c r="A118">
        <v>0.208505181969208</v>
      </c>
      <c r="B118">
        <v>0.18064441990839394</v>
      </c>
      <c r="D118" s="71">
        <f t="shared" si="1"/>
        <v>0.38914960187760195</v>
      </c>
    </row>
    <row r="119" spans="1:4" x14ac:dyDescent="0.25">
      <c r="A119">
        <v>0.29668683765947007</v>
      </c>
      <c r="B119">
        <v>0.18689609234032756</v>
      </c>
      <c r="D119" s="71">
        <f t="shared" si="1"/>
        <v>0.48358292999979763</v>
      </c>
    </row>
    <row r="120" spans="1:4" x14ac:dyDescent="0.25">
      <c r="A120">
        <v>7.5993112776723187E-2</v>
      </c>
      <c r="B120">
        <v>0.24156284737882136</v>
      </c>
      <c r="D120" s="71">
        <f t="shared" si="1"/>
        <v>0.31755596015554455</v>
      </c>
    </row>
    <row r="121" spans="1:4" x14ac:dyDescent="0.25">
      <c r="A121">
        <v>-2.671978518925644E-3</v>
      </c>
      <c r="B121">
        <v>0.23176650780223484</v>
      </c>
      <c r="D121" s="71">
        <f>A121+B121</f>
        <v>0.2290945292833092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workbookViewId="0">
      <selection activeCell="E2" sqref="E2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2.5703125" customWidth="1"/>
  </cols>
  <sheetData>
    <row r="1" spans="1:6" x14ac:dyDescent="0.25">
      <c r="A1" s="73"/>
      <c r="B1" s="73"/>
      <c r="C1" s="73" t="s">
        <v>268</v>
      </c>
      <c r="D1" s="73" t="s">
        <v>269</v>
      </c>
      <c r="E1" s="73" t="s">
        <v>270</v>
      </c>
    </row>
    <row r="2" spans="1:6" x14ac:dyDescent="0.25">
      <c r="A2" s="73" t="s">
        <v>0</v>
      </c>
      <c r="B2" s="73">
        <v>2020</v>
      </c>
      <c r="C2" s="74">
        <v>7247063894294</v>
      </c>
      <c r="D2" s="75">
        <v>7412766872302</v>
      </c>
      <c r="E2" s="72">
        <f>D2/C2*100%</f>
        <v>1.0228648429798537</v>
      </c>
    </row>
    <row r="3" spans="1:6" x14ac:dyDescent="0.25">
      <c r="A3" s="73"/>
      <c r="B3" s="73">
        <v>2021</v>
      </c>
      <c r="C3" s="76">
        <v>7171138470214</v>
      </c>
      <c r="D3" s="75">
        <v>6543362868900</v>
      </c>
      <c r="E3" s="72">
        <f t="shared" ref="E3:E66" si="0">D3/C3*100%</f>
        <v>0.9124580282584801</v>
      </c>
    </row>
    <row r="4" spans="1:6" x14ac:dyDescent="0.25">
      <c r="A4" s="73"/>
      <c r="B4" s="73">
        <v>2022</v>
      </c>
      <c r="C4" s="76">
        <v>7249254612049</v>
      </c>
      <c r="D4" s="75">
        <v>6762803342146</v>
      </c>
      <c r="E4" s="72">
        <f t="shared" si="0"/>
        <v>0.93289637405003423</v>
      </c>
    </row>
    <row r="5" spans="1:6" x14ac:dyDescent="0.25">
      <c r="A5" s="73"/>
      <c r="B5" s="73">
        <v>2023</v>
      </c>
      <c r="C5" s="75">
        <v>7753269368751</v>
      </c>
      <c r="D5" s="75">
        <v>7611866067268</v>
      </c>
      <c r="E5" s="72">
        <f t="shared" si="0"/>
        <v>0.98176210644081119</v>
      </c>
    </row>
    <row r="6" spans="1:6" x14ac:dyDescent="0.25">
      <c r="A6" s="73" t="s">
        <v>37</v>
      </c>
      <c r="B6" s="73">
        <v>2023</v>
      </c>
      <c r="C6" s="77">
        <v>7711891000000</v>
      </c>
      <c r="D6" s="75">
        <v>2067686000000</v>
      </c>
      <c r="E6" s="72">
        <f t="shared" si="0"/>
        <v>0.26811660071440324</v>
      </c>
    </row>
    <row r="7" spans="1:6" x14ac:dyDescent="0.25">
      <c r="A7" s="73" t="s">
        <v>1</v>
      </c>
      <c r="B7" s="73">
        <v>2020</v>
      </c>
      <c r="C7" s="76">
        <v>27944557443000</v>
      </c>
      <c r="D7" s="75">
        <v>2047920046000</v>
      </c>
      <c r="E7" s="72">
        <f t="shared" si="0"/>
        <v>7.3285112858818807E-2</v>
      </c>
      <c r="F7" t="s">
        <v>271</v>
      </c>
    </row>
    <row r="8" spans="1:6" x14ac:dyDescent="0.25">
      <c r="A8" s="73"/>
      <c r="B8" s="73">
        <v>2021</v>
      </c>
      <c r="C8" s="76">
        <v>23628813082000</v>
      </c>
      <c r="D8" s="75">
        <v>2293159002000</v>
      </c>
      <c r="E8" s="72">
        <f t="shared" si="0"/>
        <v>9.704926752105407E-2</v>
      </c>
    </row>
    <row r="9" spans="1:6" x14ac:dyDescent="0.25">
      <c r="A9" s="73"/>
      <c r="B9" s="73">
        <v>2022</v>
      </c>
      <c r="C9" s="76">
        <v>23501897695000</v>
      </c>
      <c r="D9" s="75">
        <v>4252413482000</v>
      </c>
      <c r="E9" s="72">
        <f t="shared" si="0"/>
        <v>0.18093915381585104</v>
      </c>
    </row>
    <row r="10" spans="1:6" x14ac:dyDescent="0.25">
      <c r="A10" s="73"/>
      <c r="B10" s="73">
        <v>2023</v>
      </c>
      <c r="C10" s="77">
        <v>30254623117000</v>
      </c>
      <c r="D10" s="75">
        <v>4473464537000</v>
      </c>
      <c r="E10" s="72">
        <f t="shared" si="0"/>
        <v>0.14786052761921106</v>
      </c>
    </row>
    <row r="11" spans="1:6" x14ac:dyDescent="0.25">
      <c r="A11" s="73" t="s">
        <v>2</v>
      </c>
      <c r="B11" s="73">
        <v>2020</v>
      </c>
      <c r="C11" s="77">
        <v>338203000000000</v>
      </c>
      <c r="D11" s="75">
        <v>38558000000000</v>
      </c>
      <c r="E11" s="72">
        <f t="shared" si="0"/>
        <v>0.11400845054597387</v>
      </c>
    </row>
    <row r="12" spans="1:6" x14ac:dyDescent="0.25">
      <c r="A12" s="73" t="s">
        <v>30</v>
      </c>
      <c r="B12" s="73">
        <v>2020</v>
      </c>
      <c r="C12" s="76">
        <v>5170895098267</v>
      </c>
      <c r="D12" s="75">
        <v>790110461593</v>
      </c>
      <c r="E12" s="72">
        <f t="shared" si="0"/>
        <v>0.1527995533805746</v>
      </c>
    </row>
    <row r="13" spans="1:6" x14ac:dyDescent="0.25">
      <c r="A13" s="73"/>
      <c r="B13" s="73">
        <v>2021</v>
      </c>
      <c r="C13" s="76">
        <v>6031946733670</v>
      </c>
      <c r="D13" s="75">
        <v>1056701625742</v>
      </c>
      <c r="E13" s="72">
        <f t="shared" si="0"/>
        <v>0.17518417724804311</v>
      </c>
    </row>
    <row r="14" spans="1:6" x14ac:dyDescent="0.25">
      <c r="A14" s="73"/>
      <c r="B14" s="73">
        <v>2022</v>
      </c>
      <c r="C14" s="77">
        <v>7268436910723</v>
      </c>
      <c r="D14" s="75">
        <v>1081950085375</v>
      </c>
      <c r="E14" s="72">
        <f t="shared" si="0"/>
        <v>0.14885595055228693</v>
      </c>
    </row>
    <row r="15" spans="1:6" x14ac:dyDescent="0.25">
      <c r="A15" s="73" t="s">
        <v>3</v>
      </c>
      <c r="B15" s="73">
        <v>2020</v>
      </c>
      <c r="C15" s="76">
        <v>1075570256000000</v>
      </c>
      <c r="D15" s="75">
        <v>54161270000000</v>
      </c>
      <c r="E15" s="72">
        <f t="shared" si="0"/>
        <v>5.035586443364793E-2</v>
      </c>
    </row>
    <row r="16" spans="1:6" x14ac:dyDescent="0.25">
      <c r="A16" s="73"/>
      <c r="B16" s="73">
        <v>2021</v>
      </c>
      <c r="C16" s="76">
        <v>1228344680000000</v>
      </c>
      <c r="D16" s="75">
        <v>56135575000000</v>
      </c>
      <c r="E16" s="72">
        <f t="shared" si="0"/>
        <v>4.5700181646083249E-2</v>
      </c>
    </row>
    <row r="17" spans="1:5" x14ac:dyDescent="0.25">
      <c r="A17" s="73"/>
      <c r="B17" s="73">
        <v>2022</v>
      </c>
      <c r="C17" s="76">
        <v>1314731674000000</v>
      </c>
      <c r="D17" s="75">
        <v>63989509000000</v>
      </c>
      <c r="E17" s="72">
        <f t="shared" si="0"/>
        <v>4.867115493256155E-2</v>
      </c>
    </row>
    <row r="18" spans="1:5" x14ac:dyDescent="0.25">
      <c r="A18" s="73"/>
      <c r="B18" s="73">
        <v>2023</v>
      </c>
      <c r="C18" s="76">
        <v>1408107010000000</v>
      </c>
      <c r="D18" s="75">
        <v>75128822000000</v>
      </c>
      <c r="E18" s="72">
        <f t="shared" si="0"/>
        <v>5.3354483335751594E-2</v>
      </c>
    </row>
    <row r="19" spans="1:5" x14ac:dyDescent="0.25">
      <c r="A19" s="73" t="s">
        <v>4</v>
      </c>
      <c r="B19" s="73">
        <v>2020</v>
      </c>
      <c r="C19" s="76">
        <v>891337425000000</v>
      </c>
      <c r="D19" s="75">
        <v>37151966000000</v>
      </c>
      <c r="E19" s="72">
        <f t="shared" si="0"/>
        <v>4.1681146732955816E-2</v>
      </c>
    </row>
    <row r="20" spans="1:5" x14ac:dyDescent="0.25">
      <c r="A20" s="73"/>
      <c r="B20" s="73">
        <v>2021</v>
      </c>
      <c r="C20" s="76">
        <v>964883792000000</v>
      </c>
      <c r="D20" s="75">
        <v>38426731000000</v>
      </c>
      <c r="E20" s="72">
        <f t="shared" si="0"/>
        <v>3.9825242499254253E-2</v>
      </c>
    </row>
    <row r="21" spans="1:5" x14ac:dyDescent="0.25">
      <c r="A21" s="73"/>
      <c r="B21" s="73">
        <v>2022</v>
      </c>
      <c r="C21" s="76">
        <v>1029836868000000</v>
      </c>
      <c r="D21" s="75">
        <v>41320692000000</v>
      </c>
      <c r="E21" s="72">
        <f t="shared" si="0"/>
        <v>4.0123531487319015E-2</v>
      </c>
    </row>
    <row r="22" spans="1:5" x14ac:dyDescent="0.25">
      <c r="A22" s="73"/>
      <c r="B22" s="73">
        <v>2023</v>
      </c>
      <c r="C22" s="76">
        <v>1086663986000000</v>
      </c>
      <c r="D22" s="75">
        <v>41275673000000</v>
      </c>
      <c r="E22" s="72">
        <f t="shared" si="0"/>
        <v>3.7983841860753452E-2</v>
      </c>
    </row>
    <row r="23" spans="1:5" x14ac:dyDescent="0.25">
      <c r="A23" s="73" t="s">
        <v>31</v>
      </c>
      <c r="B23" s="73">
        <v>2021</v>
      </c>
      <c r="C23" s="76">
        <v>1678097734000000</v>
      </c>
      <c r="D23" s="75">
        <v>114094429000000</v>
      </c>
      <c r="E23" s="72">
        <f t="shared" si="0"/>
        <v>6.7990336133783261E-2</v>
      </c>
    </row>
    <row r="24" spans="1:5" x14ac:dyDescent="0.25">
      <c r="A24" s="73"/>
      <c r="B24" s="73">
        <v>2022</v>
      </c>
      <c r="C24" s="76">
        <v>1865639010000000</v>
      </c>
      <c r="D24" s="75">
        <v>124597073000000</v>
      </c>
      <c r="E24" s="72">
        <f t="shared" si="0"/>
        <v>6.6785199243877297E-2</v>
      </c>
    </row>
    <row r="25" spans="1:5" x14ac:dyDescent="0.25">
      <c r="A25" s="73"/>
      <c r="B25" s="73">
        <v>2023</v>
      </c>
      <c r="C25" s="76">
        <v>1965007030000000</v>
      </c>
      <c r="D25" s="75">
        <v>135183487000000</v>
      </c>
      <c r="E25" s="72">
        <f t="shared" si="0"/>
        <v>6.8795421561418033E-2</v>
      </c>
    </row>
    <row r="26" spans="1:5" x14ac:dyDescent="0.25">
      <c r="A26" s="73" t="s">
        <v>5</v>
      </c>
      <c r="B26" s="73">
        <v>2020</v>
      </c>
      <c r="C26" s="76">
        <v>361208406000000</v>
      </c>
      <c r="D26" s="75">
        <v>9121794000000</v>
      </c>
      <c r="E26" s="72">
        <f t="shared" si="0"/>
        <v>2.5253548501304811E-2</v>
      </c>
    </row>
    <row r="27" spans="1:5" x14ac:dyDescent="0.25">
      <c r="A27" s="73"/>
      <c r="B27" s="73">
        <v>2021</v>
      </c>
      <c r="C27" s="76">
        <v>371868311000000</v>
      </c>
      <c r="D27" s="75">
        <v>13201466000000</v>
      </c>
      <c r="E27" s="72">
        <f t="shared" si="0"/>
        <v>3.5500379057574499E-2</v>
      </c>
    </row>
    <row r="28" spans="1:5" x14ac:dyDescent="0.25">
      <c r="A28" s="73" t="s">
        <v>32</v>
      </c>
      <c r="B28" s="73">
        <v>2021</v>
      </c>
      <c r="C28" s="76">
        <v>6046212385412</v>
      </c>
      <c r="D28" s="75">
        <v>229835755986</v>
      </c>
      <c r="E28" s="72">
        <f t="shared" si="0"/>
        <v>3.8013179381613561E-2</v>
      </c>
    </row>
    <row r="29" spans="1:5" x14ac:dyDescent="0.25">
      <c r="A29" s="73" t="s">
        <v>38</v>
      </c>
      <c r="B29" s="73">
        <v>2022</v>
      </c>
      <c r="C29" s="78">
        <v>21929634000000</v>
      </c>
      <c r="D29" s="75">
        <v>542834010731</v>
      </c>
      <c r="E29" s="72">
        <f t="shared" si="0"/>
        <v>2.4753445986877849E-2</v>
      </c>
    </row>
    <row r="30" spans="1:5" x14ac:dyDescent="0.25">
      <c r="A30" s="73"/>
      <c r="B30" s="73">
        <v>2023</v>
      </c>
      <c r="C30" s="78">
        <v>23991435000000</v>
      </c>
      <c r="D30" s="75">
        <v>206323000000</v>
      </c>
      <c r="E30" s="72">
        <f t="shared" si="0"/>
        <v>8.5998607419689576E-3</v>
      </c>
    </row>
    <row r="31" spans="1:5" x14ac:dyDescent="0.25">
      <c r="A31" s="73" t="s">
        <v>6</v>
      </c>
      <c r="B31" s="73">
        <v>2020</v>
      </c>
      <c r="C31" s="78">
        <v>1429334484000000</v>
      </c>
      <c r="D31" s="75">
        <v>62520805000000</v>
      </c>
      <c r="E31" s="72">
        <f t="shared" si="0"/>
        <v>4.3741199628120078E-2</v>
      </c>
    </row>
    <row r="32" spans="1:5" x14ac:dyDescent="0.25">
      <c r="A32" s="73"/>
      <c r="B32" s="73">
        <v>2021</v>
      </c>
      <c r="C32" s="78">
        <v>1725611128000000</v>
      </c>
      <c r="D32" s="75">
        <v>73062494000000</v>
      </c>
      <c r="E32" s="72">
        <f t="shared" si="0"/>
        <v>4.2340068868633306E-2</v>
      </c>
    </row>
    <row r="33" spans="1:5" x14ac:dyDescent="0.25">
      <c r="A33" s="73"/>
      <c r="B33" s="73">
        <v>2022</v>
      </c>
      <c r="C33" s="78">
        <v>1992544687000000</v>
      </c>
      <c r="D33" s="75">
        <v>87903354000000</v>
      </c>
      <c r="E33" s="72">
        <f t="shared" si="0"/>
        <v>4.4116126766696698E-2</v>
      </c>
    </row>
    <row r="34" spans="1:5" x14ac:dyDescent="0.25">
      <c r="A34" s="73"/>
      <c r="B34" s="73">
        <v>2023</v>
      </c>
      <c r="C34" s="78">
        <v>1688850385000000</v>
      </c>
      <c r="D34" s="75">
        <v>71226722000000</v>
      </c>
      <c r="E34" s="72">
        <f t="shared" si="0"/>
        <v>4.2174678486987464E-2</v>
      </c>
    </row>
    <row r="35" spans="1:5" x14ac:dyDescent="0.25">
      <c r="A35" s="73" t="s">
        <v>39</v>
      </c>
      <c r="B35" s="73">
        <v>2022</v>
      </c>
      <c r="C35" s="77">
        <v>144448479226</v>
      </c>
      <c r="D35" s="75">
        <v>46217668392</v>
      </c>
      <c r="E35" s="72">
        <f t="shared" si="0"/>
        <v>0.3199595360203768</v>
      </c>
    </row>
    <row r="36" spans="1:5" x14ac:dyDescent="0.25">
      <c r="A36" s="73"/>
      <c r="B36" s="73">
        <v>2023</v>
      </c>
      <c r="C36" s="78">
        <v>166617023352</v>
      </c>
      <c r="D36" s="75">
        <v>54845192597</v>
      </c>
      <c r="E36" s="72">
        <f t="shared" si="0"/>
        <v>0.3291692018836061</v>
      </c>
    </row>
    <row r="37" spans="1:5" x14ac:dyDescent="0.25">
      <c r="A37" s="73" t="s">
        <v>7</v>
      </c>
      <c r="B37" s="73">
        <v>2020</v>
      </c>
      <c r="C37" s="75">
        <v>60862926586750</v>
      </c>
      <c r="D37" s="75">
        <v>6180589086059</v>
      </c>
      <c r="E37" s="72">
        <f t="shared" si="0"/>
        <v>0.10154932456705966</v>
      </c>
    </row>
    <row r="38" spans="1:5" x14ac:dyDescent="0.25">
      <c r="A38" s="73"/>
      <c r="B38" s="73">
        <v>2021</v>
      </c>
      <c r="C38" s="78">
        <v>61469712165656</v>
      </c>
      <c r="D38" s="75">
        <v>7654802250986</v>
      </c>
      <c r="E38" s="72">
        <f t="shared" si="0"/>
        <v>0.12452965828694487</v>
      </c>
    </row>
    <row r="39" spans="1:5" x14ac:dyDescent="0.25">
      <c r="A39" s="73"/>
      <c r="B39" s="73">
        <v>2022</v>
      </c>
      <c r="C39" s="78">
        <v>64999403480787</v>
      </c>
      <c r="D39" s="75">
        <v>10235479955727</v>
      </c>
      <c r="E39" s="72">
        <f t="shared" si="0"/>
        <v>0.1574703675357956</v>
      </c>
    </row>
    <row r="40" spans="1:5" x14ac:dyDescent="0.25">
      <c r="A40" s="73"/>
      <c r="B40" s="73">
        <v>2023</v>
      </c>
      <c r="C40" s="78">
        <v>66827648486393</v>
      </c>
      <c r="D40" s="75">
        <v>11539141250155</v>
      </c>
      <c r="E40" s="72">
        <f t="shared" si="0"/>
        <v>0.1726701673859514</v>
      </c>
    </row>
    <row r="41" spans="1:5" x14ac:dyDescent="0.25">
      <c r="A41" s="73" t="s">
        <v>44</v>
      </c>
      <c r="B41" s="73">
        <v>2023</v>
      </c>
      <c r="C41" s="78">
        <v>26124777128000</v>
      </c>
      <c r="D41" s="75">
        <v>4438268980000</v>
      </c>
      <c r="E41" s="72">
        <f t="shared" si="0"/>
        <v>0.1698873432777788</v>
      </c>
    </row>
    <row r="42" spans="1:5" x14ac:dyDescent="0.25">
      <c r="A42" s="73" t="s">
        <v>8</v>
      </c>
      <c r="B42" s="73">
        <v>2020</v>
      </c>
      <c r="C42" s="78">
        <v>39255187000000</v>
      </c>
      <c r="D42" s="75">
        <v>8070737000000</v>
      </c>
      <c r="E42" s="72">
        <f t="shared" si="0"/>
        <v>0.20559670241795053</v>
      </c>
    </row>
    <row r="43" spans="1:5" x14ac:dyDescent="0.25">
      <c r="A43" s="73"/>
      <c r="B43" s="73">
        <v>2021</v>
      </c>
      <c r="C43" s="78">
        <v>40668411000000</v>
      </c>
      <c r="D43" s="75">
        <v>9729651000000</v>
      </c>
      <c r="E43" s="72">
        <f t="shared" si="0"/>
        <v>0.23924345113950973</v>
      </c>
    </row>
    <row r="44" spans="1:5" x14ac:dyDescent="0.25">
      <c r="A44" s="73"/>
      <c r="B44" s="73">
        <v>2022</v>
      </c>
      <c r="C44" s="78">
        <v>41902382000000</v>
      </c>
      <c r="D44" s="75">
        <v>9126799000000</v>
      </c>
      <c r="E44" s="72">
        <f t="shared" si="0"/>
        <v>0.21781098267874127</v>
      </c>
    </row>
    <row r="45" spans="1:5" x14ac:dyDescent="0.25">
      <c r="A45" s="73"/>
      <c r="B45" s="73">
        <v>2023</v>
      </c>
      <c r="C45" s="78">
        <v>44115215000000</v>
      </c>
      <c r="D45" s="75">
        <v>9245032000000</v>
      </c>
      <c r="E45" s="72">
        <f t="shared" si="0"/>
        <v>0.20956561132026671</v>
      </c>
    </row>
    <row r="46" spans="1:5" x14ac:dyDescent="0.25">
      <c r="A46" s="73" t="s">
        <v>9</v>
      </c>
      <c r="B46" s="73">
        <v>2020</v>
      </c>
      <c r="C46" s="78">
        <v>6752233240104</v>
      </c>
      <c r="D46" s="75">
        <v>2629300300169</v>
      </c>
      <c r="E46" s="72">
        <f t="shared" si="0"/>
        <v>0.38939713820201249</v>
      </c>
    </row>
    <row r="47" spans="1:5" x14ac:dyDescent="0.25">
      <c r="A47" s="73"/>
      <c r="B47" s="73">
        <v>2021</v>
      </c>
      <c r="C47" s="78">
        <v>6113941603354</v>
      </c>
      <c r="D47" s="75">
        <v>1440736819516</v>
      </c>
      <c r="E47" s="72">
        <f t="shared" si="0"/>
        <v>0.23564778877273498</v>
      </c>
    </row>
    <row r="48" spans="1:5" x14ac:dyDescent="0.25">
      <c r="A48" s="73" t="s">
        <v>40</v>
      </c>
      <c r="B48" s="73">
        <v>2022</v>
      </c>
      <c r="C48" s="78">
        <v>44469025417000</v>
      </c>
      <c r="D48" s="75">
        <v>9856136055000</v>
      </c>
      <c r="E48" s="72">
        <f t="shared" si="0"/>
        <v>0.22164047812102741</v>
      </c>
    </row>
    <row r="49" spans="1:5" x14ac:dyDescent="0.25">
      <c r="A49" s="73"/>
      <c r="B49" s="73">
        <v>2023</v>
      </c>
      <c r="C49" s="75">
        <v>42891250530000</v>
      </c>
      <c r="D49" s="75">
        <v>9241419373000</v>
      </c>
      <c r="E49" s="72">
        <f t="shared" si="0"/>
        <v>0.21546164448005894</v>
      </c>
    </row>
    <row r="50" spans="1:5" x14ac:dyDescent="0.25">
      <c r="A50" s="73" t="s">
        <v>10</v>
      </c>
      <c r="B50" s="73">
        <v>2020</v>
      </c>
      <c r="C50" s="78">
        <v>67744797000000</v>
      </c>
      <c r="D50" s="75">
        <v>34113454845000</v>
      </c>
      <c r="E50" s="72">
        <f t="shared" si="0"/>
        <v>0.5035583004994465</v>
      </c>
    </row>
    <row r="51" spans="1:5" x14ac:dyDescent="0.25">
      <c r="A51" s="73"/>
      <c r="B51" s="73">
        <v>2021</v>
      </c>
      <c r="C51" s="78">
        <v>72753282000000</v>
      </c>
      <c r="D51" s="75">
        <v>43466976696000</v>
      </c>
      <c r="E51" s="72">
        <f t="shared" si="0"/>
        <v>0.59745726242288288</v>
      </c>
    </row>
    <row r="52" spans="1:5" x14ac:dyDescent="0.25">
      <c r="A52" s="73"/>
      <c r="B52" s="73">
        <v>2022</v>
      </c>
      <c r="C52" s="78">
        <v>87277780000000</v>
      </c>
      <c r="D52" s="75">
        <v>49471483883000</v>
      </c>
      <c r="E52" s="72">
        <f t="shared" si="0"/>
        <v>0.56682793585033897</v>
      </c>
    </row>
    <row r="53" spans="1:5" x14ac:dyDescent="0.25">
      <c r="A53" s="73"/>
      <c r="B53" s="73">
        <v>2023</v>
      </c>
      <c r="C53" s="78">
        <v>90447451702000</v>
      </c>
      <c r="D53" s="75">
        <v>60139405675000</v>
      </c>
      <c r="E53" s="72">
        <f t="shared" si="0"/>
        <v>0.66490989567227554</v>
      </c>
    </row>
    <row r="54" spans="1:5" x14ac:dyDescent="0.25">
      <c r="A54" s="73" t="s">
        <v>11</v>
      </c>
      <c r="B54" s="73">
        <v>2020</v>
      </c>
      <c r="C54" s="78">
        <v>67744797000000</v>
      </c>
      <c r="D54" s="75">
        <v>26009096000000</v>
      </c>
      <c r="E54" s="72">
        <f t="shared" si="0"/>
        <v>0.38392758044577208</v>
      </c>
    </row>
    <row r="55" spans="1:5" x14ac:dyDescent="0.25">
      <c r="A55" s="73"/>
      <c r="B55" s="73">
        <v>2021</v>
      </c>
      <c r="C55" s="78">
        <v>72753282000000</v>
      </c>
      <c r="D55" s="75">
        <v>26754050000000</v>
      </c>
      <c r="E55" s="72">
        <f t="shared" si="0"/>
        <v>0.36773667475235</v>
      </c>
    </row>
    <row r="56" spans="1:5" x14ac:dyDescent="0.25">
      <c r="A56" s="73"/>
      <c r="B56" s="73">
        <v>2022</v>
      </c>
      <c r="C56" s="78">
        <v>87277780000000</v>
      </c>
      <c r="D56" s="75">
        <v>29141994000000</v>
      </c>
      <c r="E56" s="72">
        <f t="shared" si="0"/>
        <v>0.33389934986888986</v>
      </c>
    </row>
    <row r="57" spans="1:5" x14ac:dyDescent="0.25">
      <c r="A57" s="73" t="s">
        <v>45</v>
      </c>
      <c r="B57" s="73">
        <v>2023</v>
      </c>
      <c r="C57" s="78">
        <v>54097256000000</v>
      </c>
      <c r="D57" s="75">
        <v>14785492000000</v>
      </c>
      <c r="E57" s="72">
        <f t="shared" si="0"/>
        <v>0.27331316028302804</v>
      </c>
    </row>
    <row r="58" spans="1:5" x14ac:dyDescent="0.25">
      <c r="A58" s="73" t="s">
        <v>12</v>
      </c>
      <c r="B58" s="73">
        <v>2020</v>
      </c>
      <c r="C58" s="78">
        <v>49674030000000</v>
      </c>
      <c r="D58" s="75">
        <v>92425210000000</v>
      </c>
      <c r="E58" s="72">
        <f t="shared" si="0"/>
        <v>1.8606344200379956</v>
      </c>
    </row>
    <row r="59" spans="1:5" x14ac:dyDescent="0.25">
      <c r="A59" s="73"/>
      <c r="B59" s="73">
        <v>2021</v>
      </c>
      <c r="C59" s="78">
        <v>53090428000000</v>
      </c>
      <c r="D59" s="75">
        <v>98874784000000</v>
      </c>
      <c r="E59" s="72">
        <f t="shared" si="0"/>
        <v>1.8623843831132798</v>
      </c>
    </row>
    <row r="60" spans="1:5" x14ac:dyDescent="0.25">
      <c r="A60" s="73"/>
      <c r="B60" s="73">
        <v>2022</v>
      </c>
      <c r="C60" s="78">
        <v>56786992000000</v>
      </c>
      <c r="D60" s="75">
        <v>111211321000000</v>
      </c>
      <c r="E60" s="72">
        <f t="shared" si="0"/>
        <v>1.9583942921294371</v>
      </c>
    </row>
    <row r="61" spans="1:5" x14ac:dyDescent="0.25">
      <c r="A61" s="73" t="s">
        <v>13</v>
      </c>
      <c r="B61" s="73">
        <v>2020</v>
      </c>
      <c r="C61" s="78">
        <v>27344672000000</v>
      </c>
      <c r="D61" s="75">
        <v>14184322000000</v>
      </c>
      <c r="E61" s="72">
        <f t="shared" si="0"/>
        <v>0.51872342809597427</v>
      </c>
    </row>
    <row r="62" spans="1:5" x14ac:dyDescent="0.25">
      <c r="A62" s="73" t="s">
        <v>34</v>
      </c>
      <c r="B62" s="73">
        <v>2021</v>
      </c>
      <c r="C62" s="78">
        <v>12315783000000</v>
      </c>
      <c r="D62" s="75">
        <v>3685291000000</v>
      </c>
      <c r="E62" s="72">
        <f t="shared" si="0"/>
        <v>0.29923318720376935</v>
      </c>
    </row>
    <row r="63" spans="1:5" x14ac:dyDescent="0.25">
      <c r="A63" s="73" t="s">
        <v>14</v>
      </c>
      <c r="B63" s="73">
        <v>2020</v>
      </c>
      <c r="C63" s="78">
        <v>62778740000000</v>
      </c>
      <c r="D63" s="75">
        <v>3741668000000</v>
      </c>
      <c r="E63" s="72">
        <f t="shared" si="0"/>
        <v>5.9600877621946539E-2</v>
      </c>
    </row>
    <row r="64" spans="1:5" x14ac:dyDescent="0.25">
      <c r="A64" s="73" t="s">
        <v>15</v>
      </c>
      <c r="B64" s="73">
        <v>2020</v>
      </c>
      <c r="C64" s="78">
        <v>104086646000000</v>
      </c>
      <c r="D64" s="75">
        <v>13074021000000</v>
      </c>
      <c r="E64" s="72">
        <f t="shared" si="0"/>
        <v>0.1256070927676928</v>
      </c>
    </row>
    <row r="65" spans="1:5" x14ac:dyDescent="0.25">
      <c r="A65" s="73"/>
      <c r="B65" s="73">
        <v>2021</v>
      </c>
      <c r="C65" s="78">
        <v>101242884000000</v>
      </c>
      <c r="D65" s="75">
        <v>15169552000000</v>
      </c>
      <c r="E65" s="72">
        <f t="shared" si="0"/>
        <v>0.14983326630640037</v>
      </c>
    </row>
    <row r="66" spans="1:5" x14ac:dyDescent="0.25">
      <c r="A66" s="73"/>
      <c r="B66" s="73">
        <v>2022</v>
      </c>
      <c r="C66" s="78">
        <v>91139182000000</v>
      </c>
      <c r="D66" s="75">
        <v>16582849000000</v>
      </c>
      <c r="E66" s="72">
        <f t="shared" si="0"/>
        <v>0.18195082110787433</v>
      </c>
    </row>
    <row r="67" spans="1:5" x14ac:dyDescent="0.25">
      <c r="A67" s="73"/>
      <c r="B67" s="73">
        <v>2023</v>
      </c>
      <c r="C67" s="78">
        <v>129311989000000</v>
      </c>
      <c r="D67" s="75">
        <v>21318605000000</v>
      </c>
      <c r="E67" s="72">
        <f t="shared" ref="E67:E119" si="1">D67/C67*100%</f>
        <v>0.16486178246009348</v>
      </c>
    </row>
    <row r="68" spans="1:5" x14ac:dyDescent="0.25">
      <c r="A68" s="73" t="s">
        <v>35</v>
      </c>
      <c r="B68" s="73">
        <v>2021</v>
      </c>
      <c r="C68" s="78">
        <v>5851229000000</v>
      </c>
      <c r="D68" s="75">
        <v>5585975000000</v>
      </c>
      <c r="E68" s="72">
        <f t="shared" si="1"/>
        <v>0.95466695971051552</v>
      </c>
    </row>
    <row r="69" spans="1:5" x14ac:dyDescent="0.25">
      <c r="A69" s="73"/>
      <c r="B69" s="73">
        <v>2022</v>
      </c>
      <c r="C69" s="78">
        <v>5750217000000</v>
      </c>
      <c r="D69" s="75">
        <v>6454583000000</v>
      </c>
      <c r="E69" s="72">
        <f t="shared" si="1"/>
        <v>1.1224938119726613</v>
      </c>
    </row>
    <row r="70" spans="1:5" x14ac:dyDescent="0.25">
      <c r="A70" s="73" t="s">
        <v>16</v>
      </c>
      <c r="B70" s="73">
        <v>2020</v>
      </c>
      <c r="C70" s="78">
        <v>17650451000000</v>
      </c>
      <c r="D70" s="75">
        <v>14847398000000</v>
      </c>
      <c r="E70" s="72">
        <f t="shared" si="1"/>
        <v>0.84119085682286532</v>
      </c>
    </row>
    <row r="71" spans="1:5" x14ac:dyDescent="0.25">
      <c r="A71" s="73"/>
      <c r="B71" s="73">
        <v>2021</v>
      </c>
      <c r="C71" s="78">
        <v>16767977000000</v>
      </c>
      <c r="D71" s="75">
        <v>18423803000000</v>
      </c>
      <c r="E71" s="72">
        <f t="shared" si="1"/>
        <v>1.0987493005268316</v>
      </c>
    </row>
    <row r="72" spans="1:5" x14ac:dyDescent="0.25">
      <c r="A72" s="73"/>
      <c r="B72" s="73">
        <v>2022</v>
      </c>
      <c r="C72" s="78">
        <v>20968046000000</v>
      </c>
      <c r="D72" s="75">
        <v>26937340000000</v>
      </c>
      <c r="E72" s="72">
        <f t="shared" si="1"/>
        <v>1.2846852777793409</v>
      </c>
    </row>
    <row r="73" spans="1:5" x14ac:dyDescent="0.25">
      <c r="A73" s="73"/>
      <c r="B73" s="73">
        <v>2023</v>
      </c>
      <c r="C73" s="78">
        <v>27516859000000</v>
      </c>
      <c r="D73" s="75">
        <v>33318811000000</v>
      </c>
      <c r="E73" s="72">
        <f t="shared" si="1"/>
        <v>1.2108508096799857</v>
      </c>
    </row>
    <row r="74" spans="1:5" x14ac:dyDescent="0.25">
      <c r="A74" s="73" t="s">
        <v>41</v>
      </c>
      <c r="B74" s="73">
        <v>2022</v>
      </c>
      <c r="C74" s="78">
        <v>6918090957193</v>
      </c>
      <c r="D74" s="75">
        <v>4048932635364</v>
      </c>
      <c r="E74" s="72">
        <f t="shared" si="1"/>
        <v>0.58526733175633838</v>
      </c>
    </row>
    <row r="75" spans="1:5" x14ac:dyDescent="0.25">
      <c r="A75" s="73"/>
      <c r="B75" s="73">
        <v>2023</v>
      </c>
      <c r="C75" s="78">
        <v>7340842527691</v>
      </c>
      <c r="D75" s="75">
        <v>4264279218860</v>
      </c>
      <c r="E75" s="72">
        <f t="shared" si="1"/>
        <v>0.58089779242292139</v>
      </c>
    </row>
    <row r="76" spans="1:5" x14ac:dyDescent="0.25">
      <c r="A76" s="73" t="s">
        <v>17</v>
      </c>
      <c r="B76" s="73">
        <v>2020</v>
      </c>
      <c r="C76" s="78">
        <v>18923235000000</v>
      </c>
      <c r="D76" s="75">
        <v>7956238000000</v>
      </c>
      <c r="E76" s="72">
        <f t="shared" si="1"/>
        <v>0.4204480893462455</v>
      </c>
    </row>
    <row r="77" spans="1:5" x14ac:dyDescent="0.25">
      <c r="A77" s="73"/>
      <c r="B77" s="73">
        <v>2021</v>
      </c>
      <c r="C77" s="78">
        <v>20874784000000</v>
      </c>
      <c r="D77" s="75">
        <v>9621841000000</v>
      </c>
      <c r="E77" s="72">
        <f t="shared" si="1"/>
        <v>0.46093128436682268</v>
      </c>
    </row>
    <row r="78" spans="1:5" x14ac:dyDescent="0.25">
      <c r="A78" s="73"/>
      <c r="B78" s="73">
        <v>2022</v>
      </c>
      <c r="C78" s="78">
        <v>22421559000000</v>
      </c>
      <c r="D78" s="75">
        <v>9065210000000</v>
      </c>
      <c r="E78" s="72">
        <f t="shared" si="1"/>
        <v>0.40430774684311649</v>
      </c>
    </row>
    <row r="79" spans="1:5" x14ac:dyDescent="0.25">
      <c r="A79" s="73"/>
      <c r="B79" s="73">
        <v>2023</v>
      </c>
      <c r="C79" s="78">
        <v>22765563000000</v>
      </c>
      <c r="D79" s="75">
        <v>7783253000000</v>
      </c>
      <c r="E79" s="72">
        <f t="shared" si="1"/>
        <v>0.34188713013598654</v>
      </c>
    </row>
    <row r="80" spans="1:5" x14ac:dyDescent="0.25">
      <c r="A80" s="73" t="s">
        <v>18</v>
      </c>
      <c r="B80" s="73">
        <v>2020</v>
      </c>
      <c r="C80" s="78">
        <v>107188751780442</v>
      </c>
      <c r="D80" s="75">
        <v>39194236914215</v>
      </c>
      <c r="E80" s="72">
        <f t="shared" si="1"/>
        <v>0.36565624902972799</v>
      </c>
    </row>
    <row r="81" spans="1:5" x14ac:dyDescent="0.25">
      <c r="A81" s="73"/>
      <c r="B81" s="73">
        <v>2022</v>
      </c>
      <c r="C81" s="78">
        <v>112282984879092</v>
      </c>
      <c r="D81" s="75">
        <v>55956089788650</v>
      </c>
      <c r="E81" s="72">
        <f t="shared" si="1"/>
        <v>0.49834879121626802</v>
      </c>
    </row>
    <row r="82" spans="1:5" x14ac:dyDescent="0.25">
      <c r="A82" s="73" t="s">
        <v>19</v>
      </c>
      <c r="B82" s="73">
        <v>2020</v>
      </c>
      <c r="C82" s="78">
        <v>26458805377000</v>
      </c>
      <c r="D82" s="75">
        <v>3977211311000</v>
      </c>
      <c r="E82" s="72">
        <f t="shared" si="1"/>
        <v>0.15031711577036255</v>
      </c>
    </row>
    <row r="83" spans="1:5" x14ac:dyDescent="0.25">
      <c r="A83" s="73"/>
      <c r="B83" s="73">
        <v>2021</v>
      </c>
      <c r="C83" s="78">
        <v>28866081129000</v>
      </c>
      <c r="D83" s="75">
        <v>5713272952000</v>
      </c>
      <c r="E83" s="72">
        <f t="shared" si="1"/>
        <v>0.19792340104872155</v>
      </c>
    </row>
    <row r="84" spans="1:5" x14ac:dyDescent="0.25">
      <c r="A84" s="73"/>
      <c r="B84" s="73">
        <v>2022</v>
      </c>
      <c r="C84" s="78">
        <v>30602179916000</v>
      </c>
      <c r="D84" s="75">
        <v>5987432707000</v>
      </c>
      <c r="E84" s="72">
        <f t="shared" si="1"/>
        <v>0.19565379732538399</v>
      </c>
    </row>
    <row r="85" spans="1:5" x14ac:dyDescent="0.25">
      <c r="A85" s="73"/>
      <c r="B85" s="73">
        <v>2023</v>
      </c>
      <c r="C85" s="78">
        <v>32710786982000</v>
      </c>
      <c r="D85" s="75">
        <v>6200438405000</v>
      </c>
      <c r="E85" s="72">
        <f t="shared" si="1"/>
        <v>0.18955332405826739</v>
      </c>
    </row>
    <row r="86" spans="1:5" x14ac:dyDescent="0.25">
      <c r="A86" s="73" t="s">
        <v>46</v>
      </c>
      <c r="B86" s="73">
        <v>2023</v>
      </c>
      <c r="C86" s="78">
        <v>8599026000000</v>
      </c>
      <c r="D86" s="75">
        <v>13859071000000</v>
      </c>
      <c r="E86" s="72">
        <f t="shared" si="1"/>
        <v>1.6117024183901758</v>
      </c>
    </row>
    <row r="87" spans="1:5" x14ac:dyDescent="0.25">
      <c r="A87" s="73" t="s">
        <v>42</v>
      </c>
      <c r="B87" s="73">
        <v>2022</v>
      </c>
      <c r="C87" s="78">
        <v>57010128000000</v>
      </c>
      <c r="D87" s="75">
        <v>8594530000000</v>
      </c>
      <c r="E87" s="72">
        <f t="shared" si="1"/>
        <v>0.15075444138627439</v>
      </c>
    </row>
    <row r="88" spans="1:5" x14ac:dyDescent="0.25">
      <c r="A88" s="73" t="s">
        <v>20</v>
      </c>
      <c r="B88" s="73">
        <v>2020</v>
      </c>
      <c r="C88" s="78">
        <v>5285218000000</v>
      </c>
      <c r="D88" s="75">
        <v>2061686000000</v>
      </c>
      <c r="E88" s="72">
        <f t="shared" si="1"/>
        <v>0.39008532855219974</v>
      </c>
    </row>
    <row r="89" spans="1:5" x14ac:dyDescent="0.25">
      <c r="A89" s="73"/>
      <c r="B89" s="73">
        <v>2021</v>
      </c>
      <c r="C89" s="78">
        <v>5085410000000</v>
      </c>
      <c r="D89" s="75">
        <v>2063298000000</v>
      </c>
      <c r="E89" s="72">
        <f t="shared" si="1"/>
        <v>0.40572893827636314</v>
      </c>
    </row>
    <row r="90" spans="1:5" x14ac:dyDescent="0.25">
      <c r="A90" s="73" t="s">
        <v>47</v>
      </c>
      <c r="B90" s="73">
        <v>2023</v>
      </c>
      <c r="C90" s="78">
        <v>2247694981530</v>
      </c>
      <c r="D90" s="75">
        <v>2553106269942</v>
      </c>
      <c r="E90" s="72">
        <f t="shared" si="1"/>
        <v>1.1358775505224945</v>
      </c>
    </row>
    <row r="91" spans="1:5" x14ac:dyDescent="0.25">
      <c r="A91" s="73" t="s">
        <v>21</v>
      </c>
      <c r="B91" s="73">
        <v>2020</v>
      </c>
      <c r="C91" s="78">
        <v>6766903494000</v>
      </c>
      <c r="D91" s="75">
        <v>5101113253000</v>
      </c>
      <c r="E91" s="72">
        <f t="shared" si="1"/>
        <v>0.75383271795186624</v>
      </c>
    </row>
    <row r="92" spans="1:5" x14ac:dyDescent="0.25">
      <c r="A92" s="73"/>
      <c r="B92" s="73">
        <v>2021</v>
      </c>
      <c r="C92" s="78">
        <v>9913440970000</v>
      </c>
      <c r="D92" s="75">
        <v>9302261093000</v>
      </c>
      <c r="E92" s="79">
        <f t="shared" si="1"/>
        <v>0.93834836169907609</v>
      </c>
    </row>
    <row r="93" spans="1:5" x14ac:dyDescent="0.25">
      <c r="A93" s="73"/>
      <c r="B93" s="73">
        <v>2022</v>
      </c>
      <c r="C93" s="78">
        <v>10959097127000</v>
      </c>
      <c r="D93" s="75">
        <v>7132533909000</v>
      </c>
      <c r="E93" s="79">
        <f t="shared" si="1"/>
        <v>0.65083225619266838</v>
      </c>
    </row>
    <row r="94" spans="1:5" x14ac:dyDescent="0.25">
      <c r="A94" s="73"/>
      <c r="B94" s="73">
        <v>2023</v>
      </c>
      <c r="C94" s="78">
        <v>11052506174000</v>
      </c>
      <c r="D94" s="75">
        <v>6513197417000</v>
      </c>
      <c r="E94" s="79">
        <f t="shared" si="1"/>
        <v>0.58929597635708142</v>
      </c>
    </row>
    <row r="95" spans="1:5" x14ac:dyDescent="0.25">
      <c r="A95" s="73" t="s">
        <v>36</v>
      </c>
      <c r="B95" s="73">
        <v>2021</v>
      </c>
      <c r="C95" s="78">
        <v>76504240000000</v>
      </c>
      <c r="D95" s="75">
        <v>34957871000000</v>
      </c>
      <c r="E95" s="79">
        <f t="shared" si="1"/>
        <v>0.45694030814501263</v>
      </c>
    </row>
    <row r="96" spans="1:5" x14ac:dyDescent="0.25">
      <c r="A96" s="73" t="s">
        <v>22</v>
      </c>
      <c r="B96" s="73">
        <v>2020</v>
      </c>
      <c r="C96" s="78">
        <v>24922534244000</v>
      </c>
      <c r="D96" s="75">
        <v>5029984099000</v>
      </c>
      <c r="E96" s="79">
        <f t="shared" si="1"/>
        <v>0.20182474421560676</v>
      </c>
    </row>
    <row r="97" spans="1:5" x14ac:dyDescent="0.25">
      <c r="A97" s="73" t="s">
        <v>23</v>
      </c>
      <c r="B97" s="73">
        <v>2020</v>
      </c>
      <c r="C97" s="78">
        <v>3375526000000</v>
      </c>
      <c r="D97" s="75">
        <v>3233693000000</v>
      </c>
      <c r="E97" s="79">
        <f t="shared" si="1"/>
        <v>0.95798195599737646</v>
      </c>
    </row>
    <row r="98" spans="1:5" x14ac:dyDescent="0.25">
      <c r="A98" s="73" t="s">
        <v>24</v>
      </c>
      <c r="B98" s="73">
        <v>2020</v>
      </c>
      <c r="C98" s="78">
        <v>25155564413720</v>
      </c>
      <c r="D98" s="75">
        <v>17421139942872</v>
      </c>
      <c r="E98" s="79">
        <f t="shared" si="1"/>
        <v>0.69253623796134756</v>
      </c>
    </row>
    <row r="99" spans="1:5" x14ac:dyDescent="0.25">
      <c r="A99" s="73" t="s">
        <v>25</v>
      </c>
      <c r="B99" s="73">
        <v>2020</v>
      </c>
      <c r="C99" s="78">
        <v>36521303000000</v>
      </c>
      <c r="D99" s="75">
        <v>5327689000000</v>
      </c>
      <c r="E99" s="79">
        <f t="shared" si="1"/>
        <v>0.14587894084720909</v>
      </c>
    </row>
    <row r="100" spans="1:5" x14ac:dyDescent="0.25">
      <c r="A100" s="73"/>
      <c r="B100" s="73">
        <v>2021</v>
      </c>
      <c r="C100" s="78">
        <v>41870435000000</v>
      </c>
      <c r="D100" s="75">
        <v>6719584000000</v>
      </c>
      <c r="E100" s="79">
        <f t="shared" si="1"/>
        <v>0.16048517289108652</v>
      </c>
    </row>
    <row r="101" spans="1:5" x14ac:dyDescent="0.25">
      <c r="A101" s="73"/>
      <c r="B101" s="73">
        <v>2022</v>
      </c>
      <c r="C101" s="78">
        <v>43139968000000</v>
      </c>
      <c r="D101" s="75">
        <v>6524369000000</v>
      </c>
      <c r="E101" s="79">
        <f t="shared" si="1"/>
        <v>0.15123722391263711</v>
      </c>
    </row>
    <row r="102" spans="1:5" x14ac:dyDescent="0.25">
      <c r="A102" s="73"/>
      <c r="B102" s="73">
        <v>2023</v>
      </c>
      <c r="C102" s="78">
        <v>46966466000000</v>
      </c>
      <c r="D102" s="75">
        <v>6640645000000</v>
      </c>
      <c r="E102" s="79">
        <f t="shared" si="1"/>
        <v>0.14139120026616436</v>
      </c>
    </row>
    <row r="103" spans="1:5" x14ac:dyDescent="0.25">
      <c r="A103" s="73" t="s">
        <v>26</v>
      </c>
      <c r="B103" s="73">
        <v>2020</v>
      </c>
      <c r="C103" s="78">
        <v>246943000000000</v>
      </c>
      <c r="D103" s="75">
        <v>136462000000000</v>
      </c>
      <c r="E103" s="79">
        <f t="shared" si="1"/>
        <v>0.55260525708361852</v>
      </c>
    </row>
    <row r="104" spans="1:5" x14ac:dyDescent="0.25">
      <c r="A104" s="73"/>
      <c r="B104" s="73">
        <v>2021</v>
      </c>
      <c r="C104" s="78">
        <v>277184000000000</v>
      </c>
      <c r="D104" s="75">
        <v>142210000000000</v>
      </c>
      <c r="E104" s="79">
        <f t="shared" si="1"/>
        <v>0.51305270145462945</v>
      </c>
    </row>
    <row r="105" spans="1:5" x14ac:dyDescent="0.25">
      <c r="A105" s="73"/>
      <c r="B105" s="73">
        <v>2022</v>
      </c>
      <c r="C105" s="78">
        <v>275192000000000</v>
      </c>
      <c r="D105" s="75">
        <v>147306000000000</v>
      </c>
      <c r="E105" s="79">
        <f t="shared" si="1"/>
        <v>0.53528445594348673</v>
      </c>
    </row>
    <row r="106" spans="1:5" x14ac:dyDescent="0.25">
      <c r="A106" s="73"/>
      <c r="B106" s="73">
        <v>2023</v>
      </c>
      <c r="C106" s="78">
        <v>287042000000000</v>
      </c>
      <c r="D106" s="75">
        <v>149612000000000</v>
      </c>
      <c r="E106" s="79">
        <f t="shared" si="1"/>
        <v>0.52121989116575274</v>
      </c>
    </row>
    <row r="107" spans="1:5" x14ac:dyDescent="0.25">
      <c r="A107" s="73" t="s">
        <v>27</v>
      </c>
      <c r="B107" s="73">
        <v>2020</v>
      </c>
      <c r="C107" s="78">
        <v>34249550000000</v>
      </c>
      <c r="D107" s="75">
        <v>7445426000000</v>
      </c>
      <c r="E107" s="79">
        <f t="shared" si="1"/>
        <v>0.2173875569168062</v>
      </c>
    </row>
    <row r="108" spans="1:5" x14ac:dyDescent="0.25">
      <c r="A108" s="73"/>
      <c r="B108" s="73">
        <v>2021</v>
      </c>
      <c r="C108" s="78">
        <v>65828670000000</v>
      </c>
      <c r="D108" s="75">
        <v>8635346000000</v>
      </c>
      <c r="E108" s="79">
        <f t="shared" si="1"/>
        <v>0.13117910478823286</v>
      </c>
    </row>
    <row r="109" spans="1:5" x14ac:dyDescent="0.25">
      <c r="A109" s="73"/>
      <c r="B109" s="73">
        <v>2022</v>
      </c>
      <c r="C109" s="78">
        <v>65625136000000</v>
      </c>
      <c r="D109" s="75">
        <v>11035650000000</v>
      </c>
      <c r="E109" s="79">
        <f t="shared" si="1"/>
        <v>0.16816193721869011</v>
      </c>
    </row>
    <row r="110" spans="1:5" x14ac:dyDescent="0.25">
      <c r="A110" s="73"/>
      <c r="B110" s="73">
        <v>2023</v>
      </c>
      <c r="C110" s="78">
        <v>64418946000000</v>
      </c>
      <c r="D110" s="75">
        <v>11740345000000</v>
      </c>
      <c r="E110" s="79">
        <f t="shared" si="1"/>
        <v>0.18224987723332201</v>
      </c>
    </row>
    <row r="111" spans="1:5" x14ac:dyDescent="0.25">
      <c r="A111" s="73" t="s">
        <v>48</v>
      </c>
      <c r="B111" s="73">
        <v>2023</v>
      </c>
      <c r="C111" s="78">
        <v>91919808144</v>
      </c>
      <c r="D111" s="75">
        <v>35362406704</v>
      </c>
      <c r="E111" s="79">
        <f t="shared" si="1"/>
        <v>0.38470931802427022</v>
      </c>
    </row>
    <row r="112" spans="1:5" x14ac:dyDescent="0.25">
      <c r="A112" s="73" t="s">
        <v>43</v>
      </c>
      <c r="B112" s="73">
        <v>2022</v>
      </c>
      <c r="C112" s="78">
        <v>4081442000000</v>
      </c>
      <c r="D112" s="75">
        <v>3865523000000</v>
      </c>
      <c r="E112" s="79">
        <f t="shared" si="1"/>
        <v>0.94709737391833571</v>
      </c>
    </row>
    <row r="113" spans="1:5" x14ac:dyDescent="0.25">
      <c r="A113" s="73"/>
      <c r="B113" s="73">
        <v>2023</v>
      </c>
      <c r="C113" s="78">
        <v>3890706000000</v>
      </c>
      <c r="D113" s="75">
        <v>3563930000000</v>
      </c>
      <c r="E113" s="79">
        <f t="shared" si="1"/>
        <v>0.91601113011366064</v>
      </c>
    </row>
    <row r="114" spans="1:5" x14ac:dyDescent="0.25">
      <c r="A114" s="73" t="s">
        <v>28</v>
      </c>
      <c r="B114" s="73">
        <v>2020</v>
      </c>
      <c r="C114" s="78">
        <v>22534632000000</v>
      </c>
      <c r="D114" s="75">
        <v>42972474000000</v>
      </c>
      <c r="E114" s="79">
        <f t="shared" si="1"/>
        <v>1.9069525519653483</v>
      </c>
    </row>
    <row r="115" spans="1:5" x14ac:dyDescent="0.25">
      <c r="A115" s="73"/>
      <c r="B115" s="73">
        <v>2021</v>
      </c>
      <c r="C115" s="78">
        <v>21068532000000</v>
      </c>
      <c r="D115" s="75">
        <v>39545959000000</v>
      </c>
      <c r="E115" s="79">
        <f t="shared" si="1"/>
        <v>1.8770153990795373</v>
      </c>
    </row>
    <row r="116" spans="1:5" x14ac:dyDescent="0.25">
      <c r="A116" s="73"/>
      <c r="B116" s="73">
        <v>2022</v>
      </c>
      <c r="C116" s="78">
        <v>23318114000000</v>
      </c>
      <c r="D116" s="75">
        <v>41218881000000</v>
      </c>
      <c r="E116" s="79">
        <f t="shared" si="1"/>
        <v>1.7676764510200096</v>
      </c>
    </row>
    <row r="117" spans="1:5" x14ac:dyDescent="0.25">
      <c r="A117" s="73"/>
      <c r="B117" s="73">
        <v>2023</v>
      </c>
      <c r="C117" s="78">
        <v>19664086000000</v>
      </c>
      <c r="D117" s="75">
        <v>38611401000000</v>
      </c>
      <c r="E117" s="79">
        <f t="shared" si="1"/>
        <v>1.9635492338672644</v>
      </c>
    </row>
    <row r="118" spans="1:5" x14ac:dyDescent="0.25">
      <c r="A118" s="73" t="s">
        <v>29</v>
      </c>
      <c r="B118" s="73">
        <v>2020</v>
      </c>
      <c r="C118" s="78">
        <v>5856758922140</v>
      </c>
      <c r="D118" s="75">
        <v>2929365354073</v>
      </c>
      <c r="E118" s="79">
        <f t="shared" si="1"/>
        <v>0.50016833422992246</v>
      </c>
    </row>
    <row r="119" spans="1:5" x14ac:dyDescent="0.25">
      <c r="A119" s="73"/>
      <c r="B119" s="73">
        <v>2021</v>
      </c>
      <c r="C119" s="78">
        <v>6801034776630</v>
      </c>
      <c r="D119" s="75">
        <v>5416331556250</v>
      </c>
      <c r="E119" s="79">
        <f t="shared" si="1"/>
        <v>0.79639815618379495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PERUSAHAAN</vt:lpstr>
      <vt:lpstr>ESG</vt:lpstr>
      <vt:lpstr>Cash Flow Operation</vt:lpstr>
      <vt:lpstr>Discretionary Expenses</vt:lpstr>
      <vt:lpstr>REM</vt:lpstr>
      <vt:lpstr>ROA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Annisa Hartikasari</dc:creator>
  <cp:lastModifiedBy>HP</cp:lastModifiedBy>
  <dcterms:created xsi:type="dcterms:W3CDTF">2024-04-27T08:19:58Z</dcterms:created>
  <dcterms:modified xsi:type="dcterms:W3CDTF">2024-08-07T07:28:51Z</dcterms:modified>
</cp:coreProperties>
</file>